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ckettlewell/Desktop/"/>
    </mc:Choice>
  </mc:AlternateContent>
  <xr:revisionPtr revIDLastSave="0" documentId="8_{84541B13-E90D-0B44-818A-648871D5BEFC}" xr6:coauthVersionLast="47" xr6:coauthVersionMax="47" xr10:uidLastSave="{00000000-0000-0000-0000-000000000000}"/>
  <bookViews>
    <workbookView xWindow="3660" yWindow="2760" windowWidth="27640" windowHeight="16680" xr2:uid="{26E03CBB-02A9-B045-8D79-9154B494FDA8}"/>
  </bookViews>
  <sheets>
    <sheet name="APX"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H13" i="1"/>
  <c r="G14" i="1"/>
  <c r="D15" i="1"/>
  <c r="H15" i="1"/>
  <c r="C17" i="1"/>
  <c r="A28" i="1"/>
  <c r="C28" i="1"/>
  <c r="C30" i="1"/>
  <c r="C32" i="1"/>
  <c r="C34" i="1" s="1"/>
  <c r="C75" i="1" s="1"/>
  <c r="G33" i="1"/>
  <c r="D43" i="1"/>
  <c r="H43" i="1"/>
  <c r="G44" i="1"/>
  <c r="D45" i="1"/>
  <c r="H45" i="1"/>
  <c r="C47" i="1"/>
  <c r="C48" i="1"/>
  <c r="A58" i="1"/>
  <c r="C58" i="1"/>
  <c r="C60" i="1"/>
  <c r="C62" i="1"/>
  <c r="C63" i="1" s="1"/>
  <c r="C65" i="1" s="1"/>
  <c r="G73" i="1" s="1"/>
  <c r="G77" i="1" s="1"/>
  <c r="G63" i="1"/>
  <c r="C64" i="1"/>
  <c r="G75" i="1"/>
  <c r="C33" i="1" l="1"/>
  <c r="C35" i="1" s="1"/>
  <c r="C73" i="1" s="1"/>
  <c r="C77" i="1" s="1"/>
  <c r="C80" i="1" s="1"/>
  <c r="C18" i="1"/>
  <c r="C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robrown</author>
    <author>Javier DeLa Cruz</author>
  </authors>
  <commentList>
    <comment ref="A5" authorId="0" shapeId="0" xr:uid="{B1227E5C-E700-E049-9B05-CF6A0F159FC5}">
      <text>
        <r>
          <rPr>
            <b/>
            <sz val="8"/>
            <color indexed="81"/>
            <rFont val="Tahoma"/>
            <family val="2"/>
          </rPr>
          <t>Machine burdern rate in dollars per hour.
Example: $60.00</t>
        </r>
        <r>
          <rPr>
            <sz val="8"/>
            <color indexed="81"/>
            <rFont val="Tahoma"/>
            <family val="2"/>
          </rPr>
          <t xml:space="preserve">
</t>
        </r>
      </text>
    </comment>
    <comment ref="A9" authorId="0" shapeId="0" xr:uid="{D29A78BA-81D7-5B43-8023-5B178DBFAACC}">
      <text>
        <r>
          <rPr>
            <b/>
            <sz val="8"/>
            <color indexed="81"/>
            <rFont val="Tahoma"/>
            <family val="2"/>
          </rPr>
          <t>AMEC drill insert item number.
Example: 4C22H-0112</t>
        </r>
        <r>
          <rPr>
            <sz val="8"/>
            <color indexed="81"/>
            <rFont val="Tahoma"/>
            <family val="2"/>
          </rPr>
          <t xml:space="preserve">
</t>
        </r>
      </text>
    </comment>
    <comment ref="E9" authorId="0" shapeId="0" xr:uid="{104E7D8B-48C7-0142-814A-1A2DB49A1AAE}">
      <text>
        <r>
          <rPr>
            <b/>
            <sz val="8"/>
            <color indexed="81"/>
            <rFont val="Tahoma"/>
            <family val="2"/>
          </rPr>
          <t xml:space="preserve">
Example: OP-080508-PW</t>
        </r>
        <r>
          <rPr>
            <sz val="8"/>
            <color indexed="81"/>
            <rFont val="Tahoma"/>
            <family val="2"/>
          </rPr>
          <t xml:space="preserve">
</t>
        </r>
      </text>
    </comment>
    <comment ref="A11" authorId="0" shapeId="0" xr:uid="{689D63E4-4F06-0A48-ACFA-E2088482E404}">
      <text>
        <r>
          <rPr>
            <b/>
            <sz val="8"/>
            <color indexed="81"/>
            <rFont val="Tahoma"/>
            <family val="2"/>
          </rPr>
          <t>Cost in dollars of drill insert.
Example: $35.00</t>
        </r>
        <r>
          <rPr>
            <sz val="8"/>
            <color indexed="81"/>
            <rFont val="Tahoma"/>
            <family val="2"/>
          </rPr>
          <t xml:space="preserve">
</t>
        </r>
      </text>
    </comment>
    <comment ref="E11" authorId="0" shapeId="0" xr:uid="{F1416BCD-EED9-D740-BD26-42C8170E8B1F}">
      <text>
        <r>
          <rPr>
            <b/>
            <sz val="8"/>
            <color indexed="81"/>
            <rFont val="Tahoma"/>
            <family val="2"/>
          </rPr>
          <t>Cost in dollars for each insert.
Example: $12.00</t>
        </r>
        <r>
          <rPr>
            <sz val="8"/>
            <color indexed="81"/>
            <rFont val="Tahoma"/>
            <family val="2"/>
          </rPr>
          <t xml:space="preserve">
</t>
        </r>
      </text>
    </comment>
    <comment ref="A12" authorId="0" shapeId="0" xr:uid="{25550037-BCD8-9B47-8590-F61EC8B40AFB}">
      <text>
        <r>
          <rPr>
            <b/>
            <sz val="8"/>
            <color indexed="81"/>
            <rFont val="Tahoma"/>
            <family val="2"/>
          </rPr>
          <t>Number of holes drilled with new T-A drill insert. 
Example: 1000</t>
        </r>
        <r>
          <rPr>
            <sz val="8"/>
            <color indexed="81"/>
            <rFont val="Tahoma"/>
            <family val="2"/>
          </rPr>
          <t xml:space="preserve">
</t>
        </r>
      </text>
    </comment>
    <comment ref="E12" authorId="0" shapeId="0" xr:uid="{FD2CEB75-6D25-2848-B07C-F81D1CC74998}">
      <text>
        <r>
          <rPr>
            <b/>
            <sz val="8"/>
            <color indexed="81"/>
            <rFont val="Tahoma"/>
            <family val="2"/>
          </rPr>
          <t>Number of holes processed per IC insert index.
Example: 1000</t>
        </r>
        <r>
          <rPr>
            <sz val="8"/>
            <color indexed="81"/>
            <rFont val="Tahoma"/>
            <family val="2"/>
          </rPr>
          <t xml:space="preserve">
</t>
        </r>
      </text>
    </comment>
    <comment ref="A13" authorId="0" shapeId="0" xr:uid="{A15BF50D-E4B1-1A48-AE1D-108DDFC57EC4}">
      <text>
        <r>
          <rPr>
            <b/>
            <sz val="8"/>
            <color indexed="81"/>
            <rFont val="Tahoma"/>
            <family val="2"/>
          </rPr>
          <t>Cost in dollars to regrind GEN3 drill insert.
Example: $17.00</t>
        </r>
        <r>
          <rPr>
            <sz val="8"/>
            <color indexed="81"/>
            <rFont val="Tahoma"/>
            <family val="2"/>
          </rPr>
          <t xml:space="preserve">
</t>
        </r>
      </text>
    </comment>
    <comment ref="E13" authorId="0" shapeId="0" xr:uid="{7FAC6E26-F788-1440-9988-DE066B3A4373}">
      <text>
        <r>
          <rPr>
            <b/>
            <sz val="8"/>
            <color indexed="81"/>
            <rFont val="Tahoma"/>
            <family val="2"/>
          </rPr>
          <t>Number of cutting edges on IC insert.
Example: 3</t>
        </r>
        <r>
          <rPr>
            <sz val="8"/>
            <color indexed="81"/>
            <rFont val="Tahoma"/>
            <family val="2"/>
          </rPr>
          <t xml:space="preserve">
</t>
        </r>
      </text>
    </comment>
    <comment ref="A14" authorId="0" shapeId="0" xr:uid="{1976463F-D3B3-EA41-8F0A-8345BEB499AE}">
      <text>
        <r>
          <rPr>
            <b/>
            <sz val="8"/>
            <color indexed="81"/>
            <rFont val="Tahoma"/>
            <family val="2"/>
          </rPr>
          <t>Number of holes drilled with reground tool.
Example: 850</t>
        </r>
        <r>
          <rPr>
            <sz val="8"/>
            <color indexed="81"/>
            <rFont val="Tahoma"/>
            <family val="2"/>
          </rPr>
          <t xml:space="preserve">
</t>
        </r>
        <r>
          <rPr>
            <b/>
            <sz val="8"/>
            <color indexed="81"/>
            <rFont val="Tahoma"/>
            <family val="2"/>
          </rPr>
          <t>FOR GEN3 ONLY</t>
        </r>
      </text>
    </comment>
    <comment ref="E14" authorId="0" shapeId="0" xr:uid="{40214645-A32D-0446-9957-0D80D9B46D8D}">
      <text>
        <r>
          <rPr>
            <b/>
            <sz val="8"/>
            <color indexed="81"/>
            <rFont val="Tahoma"/>
            <family val="2"/>
          </rPr>
          <t>Total holes processed per insert (Insert Life x Number of Indexes).
Auto calculation.</t>
        </r>
        <r>
          <rPr>
            <sz val="8"/>
            <color indexed="81"/>
            <rFont val="Tahoma"/>
            <family val="2"/>
          </rPr>
          <t xml:space="preserve">
</t>
        </r>
      </text>
    </comment>
    <comment ref="A15" authorId="0" shapeId="0" xr:uid="{CAF7F4DA-70E8-E64C-9A90-84EB945B48B2}">
      <text>
        <r>
          <rPr>
            <b/>
            <sz val="8"/>
            <color indexed="81"/>
            <rFont val="Tahoma"/>
            <family val="2"/>
          </rPr>
          <t xml:space="preserve">Can only be reground once (1). 
</t>
        </r>
        <r>
          <rPr>
            <sz val="8"/>
            <color indexed="81"/>
            <rFont val="Tahoma"/>
            <family val="2"/>
          </rPr>
          <t xml:space="preserve">
</t>
        </r>
      </text>
    </comment>
    <comment ref="A16" authorId="0" shapeId="0" xr:uid="{607D2D22-9F48-154E-8C77-E6FA07772C69}">
      <text>
        <r>
          <rPr>
            <b/>
            <sz val="8"/>
            <color indexed="81"/>
            <rFont val="Tahoma"/>
            <family val="2"/>
          </rPr>
          <t>Depth of cut in inches.
Example: 1.25</t>
        </r>
        <r>
          <rPr>
            <sz val="8"/>
            <color indexed="81"/>
            <rFont val="Tahoma"/>
            <family val="2"/>
          </rPr>
          <t xml:space="preserve">
</t>
        </r>
      </text>
    </comment>
    <comment ref="A17" authorId="0" shapeId="0" xr:uid="{A89F19EC-E9FC-704F-A13F-EFECAC00BDF8}">
      <text>
        <r>
          <rPr>
            <b/>
            <sz val="8"/>
            <color indexed="81"/>
            <rFont val="Tahoma"/>
            <family val="2"/>
          </rPr>
          <t>Total tool life including regrinds.
Auto calculation.</t>
        </r>
        <r>
          <rPr>
            <sz val="8"/>
            <color indexed="81"/>
            <rFont val="Tahoma"/>
            <family val="2"/>
          </rPr>
          <t xml:space="preserve">
</t>
        </r>
      </text>
    </comment>
    <comment ref="A18" authorId="0" shapeId="0" xr:uid="{EACD12D6-18BB-2149-8E48-B4401177F6F6}">
      <text>
        <r>
          <rPr>
            <b/>
            <sz val="8"/>
            <color indexed="81"/>
            <rFont val="Tahoma"/>
            <family val="2"/>
          </rPr>
          <t>Total minutes of life including regrinds.
Auto calculation.</t>
        </r>
        <r>
          <rPr>
            <sz val="8"/>
            <color indexed="81"/>
            <rFont val="Tahoma"/>
            <family val="2"/>
          </rPr>
          <t xml:space="preserve">
</t>
        </r>
      </text>
    </comment>
    <comment ref="A19" authorId="0" shapeId="0" xr:uid="{68144C8D-39EA-B445-9E17-90ECA05D5BD6}">
      <text>
        <r>
          <rPr>
            <b/>
            <sz val="8"/>
            <color indexed="81"/>
            <rFont val="Tahoma"/>
            <family val="2"/>
          </rPr>
          <t>Down time in minutes to change tool.
Example: 5</t>
        </r>
        <r>
          <rPr>
            <sz val="8"/>
            <color indexed="81"/>
            <rFont val="Tahoma"/>
            <family val="2"/>
          </rPr>
          <t xml:space="preserve">
</t>
        </r>
      </text>
    </comment>
    <comment ref="A20" authorId="0" shapeId="0" xr:uid="{AC120E69-9E1F-3046-A3AA-E34C279CA5A9}">
      <text>
        <r>
          <rPr>
            <b/>
            <sz val="8"/>
            <color indexed="81"/>
            <rFont val="Tahoma"/>
            <family val="2"/>
          </rPr>
          <t>APX Head item number.
Example: V8302S-84</t>
        </r>
        <r>
          <rPr>
            <sz val="8"/>
            <color indexed="81"/>
            <rFont val="Tahoma"/>
            <family val="2"/>
          </rPr>
          <t xml:space="preserve">
</t>
        </r>
      </text>
    </comment>
    <comment ref="A21" authorId="0" shapeId="0" xr:uid="{04F00B4A-7FB5-974A-978D-3CD4621292D5}">
      <text>
        <r>
          <rPr>
            <b/>
            <sz val="8"/>
            <color indexed="81"/>
            <rFont val="Tahoma"/>
            <family val="2"/>
          </rPr>
          <t>Cost in dollars for APX Head. 
Example: $900.00</t>
        </r>
        <r>
          <rPr>
            <sz val="8"/>
            <color indexed="81"/>
            <rFont val="Tahoma"/>
            <family val="2"/>
          </rPr>
          <t xml:space="preserve">
</t>
        </r>
      </text>
    </comment>
    <comment ref="A22" authorId="0" shapeId="0" xr:uid="{60EC1DE9-5A82-ED42-A108-AD8D29F0214B}">
      <text>
        <r>
          <rPr>
            <b/>
            <sz val="8"/>
            <color indexed="81"/>
            <rFont val="Tahoma"/>
            <family val="2"/>
          </rPr>
          <t>Number of Pilot Insert changes before APX Head needs replaced.
Example: 20</t>
        </r>
        <r>
          <rPr>
            <sz val="8"/>
            <color indexed="81"/>
            <rFont val="Tahoma"/>
            <family val="2"/>
          </rPr>
          <t xml:space="preserve">
</t>
        </r>
      </text>
    </comment>
    <comment ref="A23" authorId="1" shapeId="0" xr:uid="{1118F97E-55D2-5A4D-8352-10CCA3895080}">
      <text>
        <r>
          <rPr>
            <b/>
            <sz val="8"/>
            <color indexed="81"/>
            <rFont val="Tahoma"/>
            <family val="2"/>
          </rPr>
          <t>Example:
W5703H-50FM</t>
        </r>
        <r>
          <rPr>
            <sz val="9"/>
            <color indexed="81"/>
            <rFont val="Tahoma"/>
            <family val="2"/>
          </rPr>
          <t xml:space="preserve">
</t>
        </r>
      </text>
    </comment>
    <comment ref="A24" authorId="1" shapeId="0" xr:uid="{299FC1C5-5F7D-A74D-B2F1-42372E000099}">
      <text>
        <r>
          <rPr>
            <b/>
            <sz val="9"/>
            <color indexed="81"/>
            <rFont val="Tahoma"/>
            <family val="2"/>
          </rPr>
          <t>Cost of APX holder body. 
Example: $1,100.00</t>
        </r>
        <r>
          <rPr>
            <sz val="9"/>
            <color indexed="81"/>
            <rFont val="Tahoma"/>
            <family val="2"/>
          </rPr>
          <t xml:space="preserve">
</t>
        </r>
      </text>
    </comment>
    <comment ref="A25" authorId="1" shapeId="0" xr:uid="{0696B8FA-AEA2-B84B-891D-23A7174CBD3F}">
      <text>
        <r>
          <rPr>
            <b/>
            <sz val="9"/>
            <color indexed="81"/>
            <rFont val="Tahoma"/>
            <family val="2"/>
          </rPr>
          <t>Number of APX Head changes before APX Body needs replaced. 
Example: 25</t>
        </r>
        <r>
          <rPr>
            <sz val="9"/>
            <color indexed="81"/>
            <rFont val="Tahoma"/>
            <family val="2"/>
          </rPr>
          <t xml:space="preserve">
</t>
        </r>
      </text>
    </comment>
    <comment ref="A26" authorId="0" shapeId="0" xr:uid="{A4E2CDB4-E2B4-204D-A586-3E4A737AD2AC}">
      <text>
        <r>
          <rPr>
            <b/>
            <sz val="8"/>
            <color indexed="81"/>
            <rFont val="Tahoma"/>
            <family val="2"/>
          </rPr>
          <t>Diameter of hole in inches.
Example: 1.25</t>
        </r>
        <r>
          <rPr>
            <sz val="8"/>
            <color indexed="81"/>
            <rFont val="Tahoma"/>
            <family val="2"/>
          </rPr>
          <t xml:space="preserve">
</t>
        </r>
      </text>
    </comment>
    <comment ref="A27" authorId="0" shapeId="0" xr:uid="{E54F9325-CD11-F94F-BB4B-7369686AC1AA}">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A28" authorId="0" shapeId="0" xr:uid="{06BC39E5-19E7-B44E-85AC-D99DCB4BAA1E}">
      <text>
        <r>
          <rPr>
            <b/>
            <sz val="8"/>
            <color indexed="81"/>
            <rFont val="Tahoma"/>
            <family val="2"/>
          </rPr>
          <t>Auto calculation of either RPM or SFM, depending on selection made above.</t>
        </r>
        <r>
          <rPr>
            <sz val="8"/>
            <color indexed="81"/>
            <rFont val="Tahoma"/>
            <family val="2"/>
          </rPr>
          <t xml:space="preserve">
</t>
        </r>
      </text>
    </comment>
    <comment ref="A29" authorId="0" shapeId="0" xr:uid="{D40D72EC-D566-AC41-B95A-5E76C184D098}">
      <text>
        <r>
          <rPr>
            <b/>
            <sz val="8"/>
            <color indexed="81"/>
            <rFont val="Tahoma"/>
            <family val="2"/>
          </rPr>
          <t>Inches per Revolution feed rate.
Example: .010</t>
        </r>
        <r>
          <rPr>
            <sz val="8"/>
            <color indexed="81"/>
            <rFont val="Tahoma"/>
            <family val="2"/>
          </rPr>
          <t xml:space="preserve">
</t>
        </r>
      </text>
    </comment>
    <comment ref="A30" authorId="0" shapeId="0" xr:uid="{B37B3A58-B21E-A54F-9BD1-B4F5127F97D5}">
      <text>
        <r>
          <rPr>
            <b/>
            <sz val="8"/>
            <color indexed="81"/>
            <rFont val="Tahoma"/>
            <family val="2"/>
          </rPr>
          <t>Inch per Minute penetration rate.
Auto calculation.</t>
        </r>
        <r>
          <rPr>
            <sz val="8"/>
            <color indexed="81"/>
            <rFont val="Tahoma"/>
            <family val="2"/>
          </rPr>
          <t xml:space="preserve">
</t>
        </r>
      </text>
    </comment>
    <comment ref="A31" authorId="0" shapeId="0" xr:uid="{50E1D0E6-3E59-DC42-8D2F-50C05BAF195A}">
      <text>
        <r>
          <rPr>
            <b/>
            <sz val="8"/>
            <color indexed="81"/>
            <rFont val="Tahoma"/>
            <family val="2"/>
          </rPr>
          <t xml:space="preserve">Time in seconds to index to next operation.
Example: 10
 </t>
        </r>
        <r>
          <rPr>
            <sz val="8"/>
            <color indexed="81"/>
            <rFont val="Tahoma"/>
            <family val="2"/>
          </rPr>
          <t xml:space="preserve">
</t>
        </r>
      </text>
    </comment>
    <comment ref="A32" authorId="0" shapeId="0" xr:uid="{B751A35A-9E2C-EF4B-85CB-461E198BED47}">
      <text>
        <r>
          <rPr>
            <b/>
            <sz val="8"/>
            <color indexed="81"/>
            <rFont val="Tahoma"/>
            <family val="2"/>
          </rPr>
          <t>Time in seconds to complete operation.
Auto calculation.</t>
        </r>
        <r>
          <rPr>
            <sz val="8"/>
            <color indexed="81"/>
            <rFont val="Tahoma"/>
            <family val="2"/>
          </rPr>
          <t xml:space="preserve">
</t>
        </r>
      </text>
    </comment>
    <comment ref="A33" authorId="0" shapeId="0" xr:uid="{4EE6CE64-8887-9742-8B25-1C58A45D8C01}">
      <text>
        <r>
          <rPr>
            <b/>
            <sz val="8"/>
            <color indexed="81"/>
            <rFont val="Tahoma"/>
            <family val="2"/>
          </rPr>
          <t>Cost of process time based on Machine $ Hour.
Auto calculation.</t>
        </r>
        <r>
          <rPr>
            <sz val="8"/>
            <color indexed="81"/>
            <rFont val="Tahoma"/>
            <family val="2"/>
          </rPr>
          <t xml:space="preserve">
</t>
        </r>
      </text>
    </comment>
    <comment ref="E33" authorId="0" shapeId="0" xr:uid="{6CA5B14B-DC97-8D4F-8366-59ECB01747A1}">
      <text>
        <r>
          <rPr>
            <b/>
            <sz val="8"/>
            <color indexed="81"/>
            <rFont val="Tahoma"/>
            <family val="2"/>
          </rPr>
          <t>OP cost per hole.
Auto calculation.</t>
        </r>
        <r>
          <rPr>
            <sz val="8"/>
            <color indexed="81"/>
            <rFont val="Tahoma"/>
            <family val="2"/>
          </rPr>
          <t xml:space="preserve">
</t>
        </r>
      </text>
    </comment>
    <comment ref="A34" authorId="0" shapeId="0" xr:uid="{00443A96-8A92-B84D-A166-E9919C553782}">
      <text>
        <r>
          <rPr>
            <b/>
            <sz val="8"/>
            <color indexed="81"/>
            <rFont val="Tahoma"/>
            <family val="2"/>
          </rPr>
          <t>Cost of tooling per hole based on sum of insert and holder cost.
Auto calculation.</t>
        </r>
        <r>
          <rPr>
            <sz val="8"/>
            <color indexed="81"/>
            <rFont val="Tahoma"/>
            <family val="2"/>
          </rPr>
          <t xml:space="preserve">
</t>
        </r>
      </text>
    </comment>
    <comment ref="A35" authorId="0" shapeId="0" xr:uid="{7888FC36-E64A-E44E-93C7-5D17A33212E3}">
      <text>
        <r>
          <rPr>
            <b/>
            <sz val="8"/>
            <color indexed="81"/>
            <rFont val="Tahoma"/>
            <family val="2"/>
          </rPr>
          <t>Sum of process and tooling cost.
Auto calculation.</t>
        </r>
        <r>
          <rPr>
            <sz val="8"/>
            <color indexed="81"/>
            <rFont val="Tahoma"/>
            <family val="2"/>
          </rPr>
          <t xml:space="preserve">
</t>
        </r>
      </text>
    </comment>
    <comment ref="A39" authorId="0" shapeId="0" xr:uid="{2DFAF139-9166-4143-AA85-EBBE001360A9}">
      <text>
        <r>
          <rPr>
            <b/>
            <sz val="8"/>
            <color indexed="81"/>
            <rFont val="Tahoma"/>
            <family val="2"/>
          </rPr>
          <t>AMEC drill insert item number.
Example: 4C22H-0112</t>
        </r>
        <r>
          <rPr>
            <sz val="8"/>
            <color indexed="81"/>
            <rFont val="Tahoma"/>
            <family val="2"/>
          </rPr>
          <t xml:space="preserve">
</t>
        </r>
      </text>
    </comment>
    <comment ref="E39" authorId="0" shapeId="0" xr:uid="{85D96734-1EF4-8F48-9211-70B78C59C1CB}">
      <text>
        <r>
          <rPr>
            <b/>
            <sz val="8"/>
            <color indexed="81"/>
            <rFont val="Tahoma"/>
            <family val="2"/>
          </rPr>
          <t xml:space="preserve">
Example: OP-080508-PW</t>
        </r>
        <r>
          <rPr>
            <sz val="8"/>
            <color indexed="81"/>
            <rFont val="Tahoma"/>
            <family val="2"/>
          </rPr>
          <t xml:space="preserve">
</t>
        </r>
      </text>
    </comment>
    <comment ref="A41" authorId="0" shapeId="0" xr:uid="{9C61F2EA-0039-B945-BE15-8676C14427A3}">
      <text>
        <r>
          <rPr>
            <b/>
            <sz val="8"/>
            <color indexed="81"/>
            <rFont val="Tahoma"/>
            <family val="2"/>
          </rPr>
          <t>Cost in dollars of drill insert.
Example: $35.00</t>
        </r>
        <r>
          <rPr>
            <sz val="8"/>
            <color indexed="81"/>
            <rFont val="Tahoma"/>
            <family val="2"/>
          </rPr>
          <t xml:space="preserve">
</t>
        </r>
      </text>
    </comment>
    <comment ref="E41" authorId="0" shapeId="0" xr:uid="{F864A380-0123-C146-A883-CE14B1B4E393}">
      <text>
        <r>
          <rPr>
            <b/>
            <sz val="8"/>
            <color indexed="81"/>
            <rFont val="Tahoma"/>
            <family val="2"/>
          </rPr>
          <t>Cost in dollars for each insert.
Example: $12.00</t>
        </r>
        <r>
          <rPr>
            <sz val="8"/>
            <color indexed="81"/>
            <rFont val="Tahoma"/>
            <family val="2"/>
          </rPr>
          <t xml:space="preserve">
</t>
        </r>
      </text>
    </comment>
    <comment ref="A42" authorId="0" shapeId="0" xr:uid="{3F106B64-3515-3744-A4A2-505F9BF98C9E}">
      <text>
        <r>
          <rPr>
            <b/>
            <sz val="8"/>
            <color indexed="81"/>
            <rFont val="Tahoma"/>
            <family val="2"/>
          </rPr>
          <t>Number of holes drilled with new T-A drill insert. 
Example: 1000</t>
        </r>
        <r>
          <rPr>
            <sz val="8"/>
            <color indexed="81"/>
            <rFont val="Tahoma"/>
            <family val="2"/>
          </rPr>
          <t xml:space="preserve">
</t>
        </r>
      </text>
    </comment>
    <comment ref="E42" authorId="0" shapeId="0" xr:uid="{E507DC09-8D9A-384C-A155-17866B9136F5}">
      <text>
        <r>
          <rPr>
            <b/>
            <sz val="8"/>
            <color indexed="81"/>
            <rFont val="Tahoma"/>
            <family val="2"/>
          </rPr>
          <t>Number of holes processed per IC insert index.
Example: 1000</t>
        </r>
        <r>
          <rPr>
            <sz val="8"/>
            <color indexed="81"/>
            <rFont val="Tahoma"/>
            <family val="2"/>
          </rPr>
          <t xml:space="preserve">
</t>
        </r>
      </text>
    </comment>
    <comment ref="A43" authorId="0" shapeId="0" xr:uid="{779C2171-C1E4-7D4E-BFC9-DAA1A9D9CBFF}">
      <text>
        <r>
          <rPr>
            <b/>
            <sz val="8"/>
            <color indexed="81"/>
            <rFont val="Tahoma"/>
            <family val="2"/>
          </rPr>
          <t>Cost in dollars to regrind GEN3 drill insert.
Example: $17.00</t>
        </r>
        <r>
          <rPr>
            <sz val="8"/>
            <color indexed="81"/>
            <rFont val="Tahoma"/>
            <family val="2"/>
          </rPr>
          <t xml:space="preserve">
</t>
        </r>
      </text>
    </comment>
    <comment ref="E43" authorId="0" shapeId="0" xr:uid="{DCEF73E7-866D-974F-BE79-4A5D3BDF7FD8}">
      <text>
        <r>
          <rPr>
            <b/>
            <sz val="8"/>
            <color indexed="81"/>
            <rFont val="Tahoma"/>
            <family val="2"/>
          </rPr>
          <t>Number of cutting edges on IC insert.
Example: 3</t>
        </r>
        <r>
          <rPr>
            <sz val="8"/>
            <color indexed="81"/>
            <rFont val="Tahoma"/>
            <family val="2"/>
          </rPr>
          <t xml:space="preserve">
</t>
        </r>
      </text>
    </comment>
    <comment ref="A44" authorId="0" shapeId="0" xr:uid="{37DC7B51-DB4A-BB42-ACCB-2EA51DE4FDC7}">
      <text>
        <r>
          <rPr>
            <b/>
            <sz val="8"/>
            <color indexed="81"/>
            <rFont val="Tahoma"/>
            <family val="2"/>
          </rPr>
          <t>Number of holes drilled with reground tool.
Example: 850</t>
        </r>
        <r>
          <rPr>
            <sz val="8"/>
            <color indexed="81"/>
            <rFont val="Tahoma"/>
            <family val="2"/>
          </rPr>
          <t xml:space="preserve">
</t>
        </r>
        <r>
          <rPr>
            <b/>
            <sz val="8"/>
            <color indexed="81"/>
            <rFont val="Tahoma"/>
            <family val="2"/>
          </rPr>
          <t>FOR GEN3 ONLY</t>
        </r>
      </text>
    </comment>
    <comment ref="E44" authorId="0" shapeId="0" xr:uid="{D6A476D5-F5F0-7A48-B260-3A061C5D903E}">
      <text>
        <r>
          <rPr>
            <b/>
            <sz val="8"/>
            <color indexed="81"/>
            <rFont val="Tahoma"/>
            <family val="2"/>
          </rPr>
          <t>Total holes processed per insert (Insert Life x Number of Indexes).
Auto calculation.</t>
        </r>
        <r>
          <rPr>
            <sz val="8"/>
            <color indexed="81"/>
            <rFont val="Tahoma"/>
            <family val="2"/>
          </rPr>
          <t xml:space="preserve">
</t>
        </r>
      </text>
    </comment>
    <comment ref="A45" authorId="0" shapeId="0" xr:uid="{675DDD1D-9658-D74B-9358-441117C2E16D}">
      <text>
        <r>
          <rPr>
            <b/>
            <sz val="8"/>
            <color indexed="81"/>
            <rFont val="Tahoma"/>
            <family val="2"/>
          </rPr>
          <t xml:space="preserve">Can only be reground once (1). 
</t>
        </r>
        <r>
          <rPr>
            <sz val="8"/>
            <color indexed="81"/>
            <rFont val="Tahoma"/>
            <family val="2"/>
          </rPr>
          <t xml:space="preserve">
</t>
        </r>
      </text>
    </comment>
    <comment ref="A46" authorId="0" shapeId="0" xr:uid="{B6BC5070-FDAF-9940-A464-48013AAA7F68}">
      <text>
        <r>
          <rPr>
            <b/>
            <sz val="8"/>
            <color indexed="81"/>
            <rFont val="Tahoma"/>
            <family val="2"/>
          </rPr>
          <t>Depth of cut in inches.
Example: 1.25</t>
        </r>
        <r>
          <rPr>
            <sz val="8"/>
            <color indexed="81"/>
            <rFont val="Tahoma"/>
            <family val="2"/>
          </rPr>
          <t xml:space="preserve">
</t>
        </r>
      </text>
    </comment>
    <comment ref="A47" authorId="0" shapeId="0" xr:uid="{03C1A7CE-DBC8-8E40-8421-1C07DE17034C}">
      <text>
        <r>
          <rPr>
            <b/>
            <sz val="8"/>
            <color indexed="81"/>
            <rFont val="Tahoma"/>
            <family val="2"/>
          </rPr>
          <t>Total tool life including regrinds.
Auto calculation.</t>
        </r>
        <r>
          <rPr>
            <sz val="8"/>
            <color indexed="81"/>
            <rFont val="Tahoma"/>
            <family val="2"/>
          </rPr>
          <t xml:space="preserve">
</t>
        </r>
      </text>
    </comment>
    <comment ref="A48" authorId="0" shapeId="0" xr:uid="{6EF141DA-9EC5-B742-A2EC-19BE973A3950}">
      <text>
        <r>
          <rPr>
            <b/>
            <sz val="8"/>
            <color indexed="81"/>
            <rFont val="Tahoma"/>
            <family val="2"/>
          </rPr>
          <t>Total minutes of life including regrinds.
Auto calculation.</t>
        </r>
        <r>
          <rPr>
            <sz val="8"/>
            <color indexed="81"/>
            <rFont val="Tahoma"/>
            <family val="2"/>
          </rPr>
          <t xml:space="preserve">
</t>
        </r>
      </text>
    </comment>
    <comment ref="A49" authorId="0" shapeId="0" xr:uid="{7464BC99-8CA8-784F-AFB6-1B45F3430743}">
      <text>
        <r>
          <rPr>
            <b/>
            <sz val="8"/>
            <color indexed="81"/>
            <rFont val="Tahoma"/>
            <family val="2"/>
          </rPr>
          <t>Down time in minutes to change tool.
Example: 5</t>
        </r>
        <r>
          <rPr>
            <sz val="8"/>
            <color indexed="81"/>
            <rFont val="Tahoma"/>
            <family val="2"/>
          </rPr>
          <t xml:space="preserve">
</t>
        </r>
      </text>
    </comment>
    <comment ref="A50" authorId="0" shapeId="0" xr:uid="{CECCA8A0-4995-224B-A2A8-88A7E1471600}">
      <text>
        <r>
          <rPr>
            <b/>
            <sz val="8"/>
            <color indexed="81"/>
            <rFont val="Tahoma"/>
            <family val="2"/>
          </rPr>
          <t>APX Head item number.
Example: V8302S-84</t>
        </r>
        <r>
          <rPr>
            <sz val="8"/>
            <color indexed="81"/>
            <rFont val="Tahoma"/>
            <family val="2"/>
          </rPr>
          <t xml:space="preserve">
</t>
        </r>
      </text>
    </comment>
    <comment ref="A51" authorId="0" shapeId="0" xr:uid="{9986CC2F-1CF9-9841-ADC9-883F617E7F41}">
      <text>
        <r>
          <rPr>
            <b/>
            <sz val="8"/>
            <color indexed="81"/>
            <rFont val="Tahoma"/>
            <family val="2"/>
          </rPr>
          <t>Cost in dollars for APX Head. 
Example: $900.00</t>
        </r>
        <r>
          <rPr>
            <sz val="8"/>
            <color indexed="81"/>
            <rFont val="Tahoma"/>
            <family val="2"/>
          </rPr>
          <t xml:space="preserve">
</t>
        </r>
      </text>
    </comment>
    <comment ref="A52" authorId="0" shapeId="0" xr:uid="{C07A2CDF-DD43-604B-8D05-2DF86849E886}">
      <text>
        <r>
          <rPr>
            <b/>
            <sz val="8"/>
            <color indexed="81"/>
            <rFont val="Tahoma"/>
            <family val="2"/>
          </rPr>
          <t>Number of Pilot Insert changes before APX Head needs replaced.
Example: 20</t>
        </r>
        <r>
          <rPr>
            <sz val="8"/>
            <color indexed="81"/>
            <rFont val="Tahoma"/>
            <family val="2"/>
          </rPr>
          <t xml:space="preserve">
</t>
        </r>
      </text>
    </comment>
    <comment ref="A53" authorId="1" shapeId="0" xr:uid="{AD041C0D-1049-8B4F-AAC3-F8B9CDFCA2A4}">
      <text>
        <r>
          <rPr>
            <b/>
            <sz val="8"/>
            <color indexed="81"/>
            <rFont val="Tahoma"/>
            <family val="2"/>
          </rPr>
          <t>Example:
W5703H-50FM</t>
        </r>
        <r>
          <rPr>
            <sz val="9"/>
            <color indexed="81"/>
            <rFont val="Tahoma"/>
            <family val="2"/>
          </rPr>
          <t xml:space="preserve">
</t>
        </r>
      </text>
    </comment>
    <comment ref="A54" authorId="1" shapeId="0" xr:uid="{8DD6D05B-1D65-D844-AFE0-30E6A3D91593}">
      <text>
        <r>
          <rPr>
            <b/>
            <sz val="9"/>
            <color indexed="81"/>
            <rFont val="Tahoma"/>
            <family val="2"/>
          </rPr>
          <t>Cost of APX holder body. 
Example: $1,100.00</t>
        </r>
        <r>
          <rPr>
            <sz val="9"/>
            <color indexed="81"/>
            <rFont val="Tahoma"/>
            <family val="2"/>
          </rPr>
          <t xml:space="preserve">
</t>
        </r>
      </text>
    </comment>
    <comment ref="A55" authorId="1" shapeId="0" xr:uid="{C6A7452A-6FFB-3345-A69E-56A534B180A1}">
      <text>
        <r>
          <rPr>
            <b/>
            <sz val="9"/>
            <color indexed="81"/>
            <rFont val="Tahoma"/>
            <family val="2"/>
          </rPr>
          <t>Number of APX Head changes before APX Body needs replaced. 
Example: 25</t>
        </r>
        <r>
          <rPr>
            <sz val="9"/>
            <color indexed="81"/>
            <rFont val="Tahoma"/>
            <family val="2"/>
          </rPr>
          <t xml:space="preserve">
</t>
        </r>
      </text>
    </comment>
    <comment ref="A56" authorId="0" shapeId="0" xr:uid="{543E1625-06BC-3047-8F2B-4B2179704435}">
      <text>
        <r>
          <rPr>
            <b/>
            <sz val="8"/>
            <color indexed="81"/>
            <rFont val="Tahoma"/>
            <family val="2"/>
          </rPr>
          <t>Diameter of hole in inches.
Example: 1.25</t>
        </r>
        <r>
          <rPr>
            <sz val="8"/>
            <color indexed="81"/>
            <rFont val="Tahoma"/>
            <family val="2"/>
          </rPr>
          <t xml:space="preserve">
</t>
        </r>
      </text>
    </comment>
    <comment ref="A57" authorId="0" shapeId="0" xr:uid="{6E1B5E94-A40B-A743-ACC4-02BA21EA08B4}">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A58" authorId="0" shapeId="0" xr:uid="{1695339D-9BE7-D44F-A7BE-7A660F89D9DE}">
      <text>
        <r>
          <rPr>
            <b/>
            <sz val="8"/>
            <color indexed="81"/>
            <rFont val="Tahoma"/>
            <family val="2"/>
          </rPr>
          <t>Auto calculation of either RPM or SFM, depending on selection made above.</t>
        </r>
        <r>
          <rPr>
            <sz val="8"/>
            <color indexed="81"/>
            <rFont val="Tahoma"/>
            <family val="2"/>
          </rPr>
          <t xml:space="preserve">
</t>
        </r>
      </text>
    </comment>
    <comment ref="A59" authorId="0" shapeId="0" xr:uid="{BBEA1C7D-07FA-7743-BAC6-C0595BCAD0B8}">
      <text>
        <r>
          <rPr>
            <b/>
            <sz val="8"/>
            <color indexed="81"/>
            <rFont val="Tahoma"/>
            <family val="2"/>
          </rPr>
          <t>Inches per Revolution feed rate.
Example: .010</t>
        </r>
        <r>
          <rPr>
            <sz val="8"/>
            <color indexed="81"/>
            <rFont val="Tahoma"/>
            <family val="2"/>
          </rPr>
          <t xml:space="preserve">
</t>
        </r>
      </text>
    </comment>
    <comment ref="A60" authorId="0" shapeId="0" xr:uid="{073F6E0E-8055-7743-8499-EEE3F649042D}">
      <text>
        <r>
          <rPr>
            <b/>
            <sz val="8"/>
            <color indexed="81"/>
            <rFont val="Tahoma"/>
            <family val="2"/>
          </rPr>
          <t>Inch per Minute penetration rate.
Auto calculation.</t>
        </r>
        <r>
          <rPr>
            <sz val="8"/>
            <color indexed="81"/>
            <rFont val="Tahoma"/>
            <family val="2"/>
          </rPr>
          <t xml:space="preserve">
</t>
        </r>
      </text>
    </comment>
    <comment ref="A61" authorId="0" shapeId="0" xr:uid="{18AB7F40-B4EC-CA4D-950A-29596BECB036}">
      <text>
        <r>
          <rPr>
            <b/>
            <sz val="8"/>
            <color indexed="81"/>
            <rFont val="Tahoma"/>
            <family val="2"/>
          </rPr>
          <t xml:space="preserve">Time in seconds to index to next operation.
Example: 10
 </t>
        </r>
        <r>
          <rPr>
            <sz val="8"/>
            <color indexed="81"/>
            <rFont val="Tahoma"/>
            <family val="2"/>
          </rPr>
          <t xml:space="preserve">
</t>
        </r>
      </text>
    </comment>
    <comment ref="A62" authorId="0" shapeId="0" xr:uid="{A0C77638-376D-BE4E-ABCC-B6F793039195}">
      <text>
        <r>
          <rPr>
            <b/>
            <sz val="8"/>
            <color indexed="81"/>
            <rFont val="Tahoma"/>
            <family val="2"/>
          </rPr>
          <t>Time in seconds to complete operation.
Auto calculation.</t>
        </r>
        <r>
          <rPr>
            <sz val="8"/>
            <color indexed="81"/>
            <rFont val="Tahoma"/>
            <family val="2"/>
          </rPr>
          <t xml:space="preserve">
</t>
        </r>
      </text>
    </comment>
    <comment ref="A63" authorId="0" shapeId="0" xr:uid="{6D9E70AB-F441-954A-AA7E-553B156A3613}">
      <text>
        <r>
          <rPr>
            <b/>
            <sz val="8"/>
            <color indexed="81"/>
            <rFont val="Tahoma"/>
            <family val="2"/>
          </rPr>
          <t>Cost of process time based on Machine $ Hour.
Auto calculation.</t>
        </r>
        <r>
          <rPr>
            <sz val="8"/>
            <color indexed="81"/>
            <rFont val="Tahoma"/>
            <family val="2"/>
          </rPr>
          <t xml:space="preserve">
</t>
        </r>
      </text>
    </comment>
    <comment ref="E63" authorId="0" shapeId="0" xr:uid="{1153668E-5A43-A942-B907-0373B2438887}">
      <text>
        <r>
          <rPr>
            <b/>
            <sz val="8"/>
            <color indexed="81"/>
            <rFont val="Tahoma"/>
            <family val="2"/>
          </rPr>
          <t>OP cost per hole.
Auto calculation.</t>
        </r>
        <r>
          <rPr>
            <sz val="8"/>
            <color indexed="81"/>
            <rFont val="Tahoma"/>
            <family val="2"/>
          </rPr>
          <t xml:space="preserve">
</t>
        </r>
      </text>
    </comment>
    <comment ref="A64" authorId="0" shapeId="0" xr:uid="{BF262E8E-5B36-F940-BCEE-DB10FCF3068F}">
      <text>
        <r>
          <rPr>
            <b/>
            <sz val="8"/>
            <color indexed="81"/>
            <rFont val="Tahoma"/>
            <family val="2"/>
          </rPr>
          <t>Cost of tooling per hole based on sum of insert and holder cost.
Auto calculation.</t>
        </r>
        <r>
          <rPr>
            <sz val="8"/>
            <color indexed="81"/>
            <rFont val="Tahoma"/>
            <family val="2"/>
          </rPr>
          <t xml:space="preserve">
</t>
        </r>
      </text>
    </comment>
    <comment ref="A65" authorId="0" shapeId="0" xr:uid="{4B183BE4-77E3-864D-A3A7-506CE828045E}">
      <text>
        <r>
          <rPr>
            <b/>
            <sz val="8"/>
            <color indexed="81"/>
            <rFont val="Tahoma"/>
            <family val="2"/>
          </rPr>
          <t>Sum of process and tooling cost.
Auto calculation.</t>
        </r>
        <r>
          <rPr>
            <sz val="8"/>
            <color indexed="81"/>
            <rFont val="Tahoma"/>
            <family val="2"/>
          </rPr>
          <t xml:space="preserve">
</t>
        </r>
      </text>
    </comment>
    <comment ref="A71" authorId="0" shapeId="0" xr:uid="{F8A541A1-7BB3-2C44-A5BC-CC93066CB702}">
      <text>
        <r>
          <rPr>
            <b/>
            <sz val="8"/>
            <color indexed="81"/>
            <rFont val="Tahoma"/>
            <family val="2"/>
          </rPr>
          <t xml:space="preserve">Number of holes processed in day, week, month, year, or lot.
Example: 50000 </t>
        </r>
        <r>
          <rPr>
            <sz val="8"/>
            <color indexed="81"/>
            <rFont val="Tahoma"/>
            <family val="2"/>
          </rPr>
          <t xml:space="preserve">
</t>
        </r>
      </text>
    </comment>
    <comment ref="A73" authorId="0" shapeId="0" xr:uid="{DE3C0083-85B2-F04D-88C6-055BD6EA3C73}">
      <text>
        <r>
          <rPr>
            <b/>
            <sz val="8"/>
            <color indexed="81"/>
            <rFont val="Tahoma"/>
            <family val="2"/>
          </rPr>
          <t>Repeat of field above for AMEC tool cost per hole.
Auto calculation.</t>
        </r>
        <r>
          <rPr>
            <sz val="8"/>
            <color indexed="81"/>
            <rFont val="Tahoma"/>
            <family val="2"/>
          </rPr>
          <t xml:space="preserve">
</t>
        </r>
      </text>
    </comment>
    <comment ref="E73" authorId="0" shapeId="0" xr:uid="{330908FF-5EEF-404C-B581-99E619064118}">
      <text>
        <r>
          <rPr>
            <b/>
            <sz val="8"/>
            <color indexed="81"/>
            <rFont val="Tahoma"/>
            <family val="2"/>
          </rPr>
          <t>Repeat of field above for competitive tool cost per hole.
Auto calculation.</t>
        </r>
        <r>
          <rPr>
            <sz val="8"/>
            <color indexed="81"/>
            <rFont val="Tahoma"/>
            <family val="2"/>
          </rPr>
          <t xml:space="preserve">
</t>
        </r>
      </text>
    </comment>
    <comment ref="A75" authorId="0" shapeId="0" xr:uid="{AEC47F0F-A3C0-F34C-8248-93417324B6CA}">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E75" authorId="0" shapeId="0" xr:uid="{CFDB51E1-D14E-9740-BB1D-026EC39A9BD3}">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A77" authorId="0" shapeId="0" xr:uid="{06D470BF-55E4-E14C-ABAD-0D6B1B716CC3}">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E77" authorId="0" shapeId="0" xr:uid="{0422692B-D1A9-F34E-BBFB-27F666213DC3}">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A79" authorId="0" shapeId="0" xr:uid="{E4BC8850-5718-554E-90BB-D35E749660B7}">
      <text>
        <r>
          <rPr>
            <b/>
            <sz val="8"/>
            <color indexed="81"/>
            <rFont val="Tahoma"/>
            <family val="2"/>
          </rPr>
          <t>Dollar savings using AMEC product.
Auto Calculation.</t>
        </r>
        <r>
          <rPr>
            <sz val="8"/>
            <color indexed="81"/>
            <rFont val="Tahoma"/>
            <family val="2"/>
          </rPr>
          <t xml:space="preserve">
</t>
        </r>
      </text>
    </comment>
    <comment ref="A80" authorId="0" shapeId="0" xr:uid="{85FD49C2-C63E-5E4B-8F15-F9856D3BEC3A}">
      <text>
        <r>
          <rPr>
            <b/>
            <sz val="8"/>
            <color indexed="81"/>
            <rFont val="Tahoma"/>
            <family val="2"/>
          </rPr>
          <t>Percent savings using AMEC product.
Auto Calculation.</t>
        </r>
        <r>
          <rPr>
            <sz val="8"/>
            <color indexed="81"/>
            <rFont val="Tahoma"/>
            <family val="2"/>
          </rPr>
          <t xml:space="preserve">
</t>
        </r>
      </text>
    </comment>
  </commentList>
</comments>
</file>

<file path=xl/sharedStrings.xml><?xml version="1.0" encoding="utf-8"?>
<sst xmlns="http://schemas.openxmlformats.org/spreadsheetml/2006/main" count="84" uniqueCount="69">
  <si>
    <t>revised  11/16/17</t>
  </si>
  <si>
    <t>Prepared by:</t>
  </si>
  <si>
    <t>%Savings</t>
  </si>
  <si>
    <r>
      <t>Customer Contact:</t>
    </r>
    <r>
      <rPr>
        <b/>
        <sz val="10"/>
        <rFont val="Arial"/>
        <family val="2"/>
      </rPr>
      <t xml:space="preserve"> </t>
    </r>
  </si>
  <si>
    <t>Savings with AMEC Tool</t>
  </si>
  <si>
    <t>Customer:</t>
  </si>
  <si>
    <r>
      <t>Test Number:</t>
    </r>
    <r>
      <rPr>
        <b/>
        <sz val="10"/>
        <rFont val="Arial"/>
        <family val="2"/>
      </rPr>
      <t xml:space="preserve"> </t>
    </r>
  </si>
  <si>
    <t>Competitive Total Hole Cost</t>
  </si>
  <si>
    <t>AMEC Total Hole Cost</t>
  </si>
  <si>
    <t>Date:</t>
  </si>
  <si>
    <t>Competitive Total Tool Cost</t>
  </si>
  <si>
    <t>AMEC Total Tool Cost</t>
  </si>
  <si>
    <t>Competitive Cost Per Hole</t>
  </si>
  <si>
    <t>AMEC Cost Per Hole</t>
  </si>
  <si>
    <t>Number of Holes Processed</t>
  </si>
  <si>
    <t>Results</t>
  </si>
  <si>
    <t>Total Cost/Hole</t>
  </si>
  <si>
    <t>Tooling Cost/Hole</t>
  </si>
  <si>
    <t>Outboard Insert Cost Per Hole</t>
  </si>
  <si>
    <t>Process Cost/Hole</t>
  </si>
  <si>
    <t>Cycle Time (Seconds)</t>
  </si>
  <si>
    <t>Tool Index Time (Seconds)</t>
  </si>
  <si>
    <t>IPM</t>
  </si>
  <si>
    <t>IPR</t>
  </si>
  <si>
    <t>RPM</t>
  </si>
  <si>
    <t>Diameter of Head</t>
  </si>
  <si>
    <t>Holder Life</t>
  </si>
  <si>
    <t>Holder Cost</t>
  </si>
  <si>
    <t>Holder Item Number</t>
  </si>
  <si>
    <t>Head Life</t>
  </si>
  <si>
    <t>Head Cost</t>
  </si>
  <si>
    <t>Head Item Number</t>
  </si>
  <si>
    <t>Tool Change (Minutes)</t>
  </si>
  <si>
    <t>Total Minutes Drilled With Tool</t>
  </si>
  <si>
    <t>Total Inches Drilled With Tool</t>
  </si>
  <si>
    <t>Depth of Cut</t>
  </si>
  <si>
    <t>Numer of Pilot Regrinds</t>
  </si>
  <si>
    <t>Total Holes Drilled With Insert</t>
  </si>
  <si>
    <t>Pilot Regrind Cost</t>
  </si>
  <si>
    <t>Number of Indexes (1 Minimum)</t>
  </si>
  <si>
    <t>Pilot Regrind Life</t>
  </si>
  <si>
    <t>Outboard Insert Life/Index</t>
  </si>
  <si>
    <t>Pilot Drill Number of Holes</t>
  </si>
  <si>
    <t>Outboard Insert Cost</t>
  </si>
  <si>
    <t>Pilot Drill Cost</t>
  </si>
  <si>
    <t>Outboard Insert Quantity</t>
  </si>
  <si>
    <t>Outboard Insert Number</t>
  </si>
  <si>
    <t>Pilot Drill Item Number</t>
  </si>
  <si>
    <t>Competitive Process</t>
  </si>
  <si>
    <t>APX Insert Cost Per Hole</t>
  </si>
  <si>
    <t xml:space="preserve">APX Holder Life </t>
  </si>
  <si>
    <t>APX Holder Cost</t>
  </si>
  <si>
    <t>APX Holder Item Number</t>
  </si>
  <si>
    <t xml:space="preserve">APX Head Life </t>
  </si>
  <si>
    <t>APX Head Cost</t>
  </si>
  <si>
    <t>APX Head Item Number</t>
  </si>
  <si>
    <t>Number of Regrinds (FOR GEN3 ONLY)</t>
  </si>
  <si>
    <t>Regrind Life (FOR GEN3 ONLY)</t>
  </si>
  <si>
    <t>Regrind Cost (FOR GEN3 ONLY)</t>
  </si>
  <si>
    <t>APX Insert Life/Index</t>
  </si>
  <si>
    <t>T-A/GEN3 Drill Insert Life (# of Holes)</t>
  </si>
  <si>
    <t>APX Insert Cost</t>
  </si>
  <si>
    <t>T-A/GEN3 Drill Insert Cost</t>
  </si>
  <si>
    <t>APX Insert Quantity</t>
  </si>
  <si>
    <t>APX Insert Item Number</t>
  </si>
  <si>
    <t xml:space="preserve">T-A/GEN3 Drill Insert Item Number </t>
  </si>
  <si>
    <t>AMEC Process</t>
  </si>
  <si>
    <t>Machine $ Hour</t>
  </si>
  <si>
    <r>
      <t>APX</t>
    </r>
    <r>
      <rPr>
        <b/>
        <u/>
        <sz val="14"/>
        <rFont val="Calibri"/>
        <family val="2"/>
      </rPr>
      <t xml:space="preserve">™ Cost per Hole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</si>
</sst>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0"/>
    <numFmt numFmtId="165" formatCode="&quot;$&quot;#,##0.00"/>
    <numFmt numFmtId="166" formatCode="mm/dd/yy"/>
    <numFmt numFmtId="167" formatCode="0.0000"/>
    <numFmt numFmtId="168" formatCode="0.000"/>
  </numFmts>
  <fonts count="12" x14ac:knownFonts="1">
    <font>
      <sz val="10"/>
      <name val="Arial"/>
      <family val="2"/>
    </font>
    <font>
      <sz val="10"/>
      <name val="Arial"/>
      <family val="2"/>
    </font>
    <font>
      <sz val="9"/>
      <name val="Arial"/>
      <family val="2"/>
    </font>
    <font>
      <b/>
      <sz val="10"/>
      <color indexed="12"/>
      <name val="Arial"/>
      <family val="2"/>
    </font>
    <font>
      <b/>
      <sz val="10"/>
      <name val="Arial"/>
      <family val="2"/>
    </font>
    <font>
      <b/>
      <sz val="14"/>
      <name val="Arial"/>
      <family val="2"/>
    </font>
    <font>
      <b/>
      <u/>
      <sz val="14"/>
      <name val="Arial"/>
      <family val="2"/>
    </font>
    <font>
      <b/>
      <u/>
      <sz val="14"/>
      <name val="Calibri"/>
      <family val="2"/>
    </font>
    <font>
      <b/>
      <sz val="8"/>
      <color indexed="81"/>
      <name val="Tahoma"/>
      <family val="2"/>
    </font>
    <font>
      <sz val="8"/>
      <color indexed="81"/>
      <name val="Tahoma"/>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left" indent="1"/>
    </xf>
    <xf numFmtId="164" fontId="2" fillId="2" borderId="0" xfId="0" applyNumberFormat="1" applyFont="1" applyFill="1" applyAlignment="1">
      <alignment horizontal="center"/>
    </xf>
    <xf numFmtId="0" fontId="0" fillId="2" borderId="0" xfId="0" applyFill="1"/>
    <xf numFmtId="0" fontId="3" fillId="2" borderId="0" xfId="0" applyFont="1" applyFill="1" applyAlignment="1">
      <alignment horizontal="left" indent="5"/>
    </xf>
    <xf numFmtId="0" fontId="0" fillId="2" borderId="0" xfId="0" applyFill="1" applyAlignment="1">
      <alignment horizontal="left" indent="1"/>
    </xf>
    <xf numFmtId="0" fontId="1" fillId="2" borderId="0" xfId="0" applyFont="1" applyFill="1" applyAlignment="1">
      <alignment horizontal="left" indent="1"/>
    </xf>
    <xf numFmtId="0" fontId="2" fillId="2" borderId="1" xfId="0" applyFont="1" applyFill="1" applyBorder="1" applyAlignment="1" applyProtection="1">
      <alignment horizontal="center"/>
      <protection locked="0"/>
    </xf>
    <xf numFmtId="10" fontId="0" fillId="3" borderId="1" xfId="0" applyNumberFormat="1" applyFill="1" applyBorder="1"/>
    <xf numFmtId="0" fontId="4" fillId="2" borderId="0" xfId="0" applyFont="1" applyFill="1" applyAlignment="1">
      <alignment horizontal="left" indent="1"/>
    </xf>
    <xf numFmtId="165" fontId="0" fillId="3" borderId="1" xfId="0" applyNumberFormat="1" applyFill="1" applyBorder="1"/>
    <xf numFmtId="166" fontId="0" fillId="2" borderId="1" xfId="0" applyNumberFormat="1" applyFill="1" applyBorder="1" applyProtection="1">
      <protection locked="0"/>
    </xf>
    <xf numFmtId="164" fontId="0" fillId="3" borderId="1" xfId="0" applyNumberFormat="1" applyFill="1" applyBorder="1"/>
    <xf numFmtId="0" fontId="0" fillId="2" borderId="1" xfId="0" applyFill="1" applyBorder="1" applyProtection="1">
      <protection locked="0"/>
    </xf>
    <xf numFmtId="164" fontId="0" fillId="4" borderId="0" xfId="0" applyNumberFormat="1" applyFill="1"/>
    <xf numFmtId="0" fontId="0" fillId="4" borderId="0" xfId="0" applyFill="1"/>
    <xf numFmtId="0" fontId="4" fillId="4" borderId="0" xfId="0" applyFont="1" applyFill="1" applyAlignment="1">
      <alignment horizontal="left" indent="1"/>
    </xf>
    <xf numFmtId="0" fontId="5" fillId="4" borderId="0" xfId="0" applyFont="1" applyFill="1" applyAlignment="1">
      <alignment horizontal="left" indent="1"/>
    </xf>
    <xf numFmtId="164" fontId="0" fillId="2" borderId="0" xfId="0" applyNumberFormat="1" applyFill="1"/>
    <xf numFmtId="164" fontId="0" fillId="2" borderId="1" xfId="0" applyNumberFormat="1" applyFill="1" applyBorder="1"/>
    <xf numFmtId="2" fontId="0" fillId="2" borderId="0" xfId="0" applyNumberFormat="1" applyFill="1" applyProtection="1">
      <protection hidden="1"/>
    </xf>
    <xf numFmtId="2" fontId="0" fillId="3" borderId="1" xfId="0" applyNumberFormat="1" applyFill="1" applyBorder="1"/>
    <xf numFmtId="1" fontId="0" fillId="0" borderId="1" xfId="0" applyNumberFormat="1" applyBorder="1" applyProtection="1">
      <protection locked="0"/>
    </xf>
    <xf numFmtId="0" fontId="0" fillId="2" borderId="0" xfId="0" applyFill="1" applyProtection="1">
      <protection hidden="1"/>
    </xf>
    <xf numFmtId="0" fontId="0" fillId="0" borderId="1" xfId="0" applyBorder="1" applyProtection="1">
      <protection locked="0"/>
    </xf>
    <xf numFmtId="3" fontId="0" fillId="2" borderId="0" xfId="0" applyNumberFormat="1" applyFill="1" applyAlignment="1" applyProtection="1">
      <alignment horizontal="right"/>
      <protection hidden="1"/>
    </xf>
    <xf numFmtId="3" fontId="0" fillId="3" borderId="1" xfId="0" applyNumberFormat="1" applyFill="1" applyBorder="1" applyAlignment="1">
      <alignment horizontal="right"/>
    </xf>
    <xf numFmtId="0" fontId="0" fillId="2" borderId="0" xfId="0" applyFill="1" applyAlignment="1" applyProtection="1">
      <alignment horizontal="right"/>
      <protection hidden="1"/>
    </xf>
    <xf numFmtId="0" fontId="4" fillId="2" borderId="0" xfId="0" applyFont="1" applyFill="1" applyAlignment="1" applyProtection="1">
      <alignment horizontal="left" indent="1"/>
      <protection locked="0"/>
    </xf>
    <xf numFmtId="0" fontId="0" fillId="0" borderId="1" xfId="0" applyBorder="1" applyAlignment="1" applyProtection="1">
      <alignment horizontal="right"/>
      <protection locked="0"/>
    </xf>
    <xf numFmtId="167" fontId="0" fillId="2" borderId="0" xfId="0" applyNumberFormat="1" applyFill="1" applyProtection="1">
      <protection hidden="1"/>
    </xf>
    <xf numFmtId="167" fontId="0" fillId="0" borderId="1" xfId="0" applyNumberFormat="1" applyBorder="1" applyProtection="1">
      <protection locked="0"/>
    </xf>
    <xf numFmtId="0" fontId="0" fillId="2" borderId="1" xfId="0" applyFill="1" applyBorder="1" applyProtection="1">
      <protection locked="0" hidden="1"/>
    </xf>
    <xf numFmtId="0" fontId="0" fillId="2" borderId="0" xfId="0" applyFill="1" applyProtection="1">
      <protection locked="0" hidden="1"/>
    </xf>
    <xf numFmtId="165" fontId="0" fillId="2" borderId="1" xfId="0" applyNumberFormat="1" applyFill="1" applyBorder="1" applyProtection="1">
      <protection locked="0" hidden="1"/>
    </xf>
    <xf numFmtId="0" fontId="0" fillId="0" borderId="0" xfId="0" applyProtection="1">
      <protection hidden="1"/>
    </xf>
    <xf numFmtId="165" fontId="0" fillId="0" borderId="1" xfId="0" applyNumberFormat="1" applyBorder="1" applyProtection="1">
      <protection locked="0"/>
    </xf>
    <xf numFmtId="3" fontId="0" fillId="2" borderId="0" xfId="0" applyNumberFormat="1" applyFill="1" applyProtection="1">
      <protection hidden="1"/>
    </xf>
    <xf numFmtId="3" fontId="0" fillId="3" borderId="1" xfId="0" applyNumberFormat="1" applyFill="1" applyBorder="1"/>
    <xf numFmtId="168" fontId="0" fillId="2" borderId="0" xfId="0" applyNumberFormat="1" applyFill="1" applyProtection="1">
      <protection hidden="1"/>
    </xf>
    <xf numFmtId="3" fontId="0" fillId="2" borderId="1" xfId="0" applyNumberFormat="1" applyFill="1" applyBorder="1" applyProtection="1">
      <protection locked="0"/>
    </xf>
    <xf numFmtId="165" fontId="0" fillId="2" borderId="1" xfId="0" applyNumberFormat="1" applyFill="1" applyBorder="1" applyProtection="1">
      <protection locked="0"/>
    </xf>
    <xf numFmtId="164" fontId="0" fillId="0" borderId="0" xfId="0" applyNumberFormat="1"/>
    <xf numFmtId="1" fontId="0" fillId="2" borderId="0" xfId="0" applyNumberFormat="1" applyFill="1"/>
    <xf numFmtId="165" fontId="0" fillId="2" borderId="0" xfId="0" applyNumberFormat="1" applyFill="1"/>
    <xf numFmtId="0" fontId="0" fillId="4" borderId="0" xfId="0" applyFill="1" applyAlignment="1">
      <alignment horizontal="left" indent="1"/>
    </xf>
    <xf numFmtId="165" fontId="0" fillId="4" borderId="0" xfId="0" applyNumberFormat="1" applyFill="1" applyProtection="1">
      <protection locked="0"/>
    </xf>
    <xf numFmtId="165" fontId="0" fillId="2" borderId="0" xfId="0" applyNumberFormat="1" applyFill="1" applyProtection="1">
      <protection locked="0"/>
    </xf>
    <xf numFmtId="0" fontId="6"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152400</xdr:rowOff>
    </xdr:from>
    <xdr:ext cx="12268200" cy="1143000"/>
    <xdr:pic>
      <xdr:nvPicPr>
        <xdr:cNvPr id="2" name="Picture 1">
          <a:extLst>
            <a:ext uri="{FF2B5EF4-FFF2-40B4-BE49-F238E27FC236}">
              <a16:creationId xmlns:a16="http://schemas.microsoft.com/office/drawing/2014/main" id="{364E771B-BB15-F74C-AB47-23B58EA495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254" t="35072" r="5063"/>
        <a:stretch>
          <a:fillRect/>
        </a:stretch>
      </xdr:blipFill>
      <xdr:spPr bwMode="auto">
        <a:xfrm>
          <a:off x="0" y="152400"/>
          <a:ext cx="122682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E49E-1D25-C646-9EB8-CFEC55CA983F}">
  <sheetPr codeName="Sheet9"/>
  <dimension ref="A1:L82"/>
  <sheetViews>
    <sheetView showGridLines="0" tabSelected="1" workbookViewId="0">
      <selection activeCell="A27" sqref="A27"/>
    </sheetView>
  </sheetViews>
  <sheetFormatPr baseColWidth="10" defaultRowHeight="13" x14ac:dyDescent="0.15"/>
  <cols>
    <col min="1" max="1" width="39.83203125" customWidth="1"/>
    <col min="2" max="2" width="1.1640625" customWidth="1"/>
    <col min="3" max="3" width="15.1640625" customWidth="1"/>
    <col min="4" max="4" width="0.1640625" customWidth="1"/>
    <col min="5" max="5" width="35.83203125" customWidth="1"/>
    <col min="6" max="6" width="1.83203125" customWidth="1"/>
    <col min="7" max="7" width="15.1640625" bestFit="1" customWidth="1"/>
    <col min="8" max="8" width="0.33203125" customWidth="1"/>
    <col min="9" max="9" width="32.83203125" customWidth="1"/>
    <col min="10" max="10" width="1" customWidth="1"/>
    <col min="11" max="11" width="15.1640625" customWidth="1"/>
    <col min="12" max="12" width="0.83203125" customWidth="1"/>
    <col min="13" max="256" width="8.83203125" customWidth="1"/>
  </cols>
  <sheetData>
    <row r="1" spans="1:12" ht="100" customHeight="1" x14ac:dyDescent="0.15">
      <c r="A1" s="3"/>
      <c r="B1" s="3"/>
      <c r="C1" s="3"/>
      <c r="D1" s="3"/>
      <c r="E1" s="3"/>
      <c r="F1" s="3"/>
      <c r="G1" s="3"/>
      <c r="H1" s="3"/>
      <c r="I1" s="3"/>
      <c r="J1" s="3"/>
      <c r="K1" s="3"/>
      <c r="L1" s="3"/>
    </row>
    <row r="2" spans="1:12" ht="19" x14ac:dyDescent="0.25">
      <c r="A2" s="48" t="s">
        <v>68</v>
      </c>
      <c r="B2" s="48"/>
      <c r="C2" s="48"/>
      <c r="D2" s="48"/>
      <c r="E2" s="48"/>
      <c r="F2" s="48"/>
      <c r="G2" s="48"/>
      <c r="H2" s="48"/>
      <c r="I2" s="48"/>
      <c r="J2" s="48"/>
      <c r="K2" s="48"/>
      <c r="L2" s="48"/>
    </row>
    <row r="3" spans="1:12" x14ac:dyDescent="0.15">
      <c r="A3" s="9"/>
      <c r="B3" s="3"/>
      <c r="C3" s="3"/>
      <c r="D3" s="3"/>
      <c r="E3" s="5"/>
      <c r="F3" s="3"/>
      <c r="G3" s="3"/>
      <c r="H3" s="3"/>
      <c r="I3" s="5"/>
      <c r="J3" s="3"/>
      <c r="K3" s="3"/>
      <c r="L3" s="3"/>
    </row>
    <row r="4" spans="1:12" x14ac:dyDescent="0.15">
      <c r="A4" s="5"/>
      <c r="B4" s="3"/>
      <c r="C4" s="3"/>
      <c r="D4" s="3"/>
      <c r="E4" s="5"/>
      <c r="F4" s="3"/>
      <c r="G4" s="3"/>
      <c r="H4" s="3"/>
      <c r="I4" s="5"/>
      <c r="J4" s="3"/>
      <c r="K4" s="3"/>
      <c r="L4" s="3"/>
    </row>
    <row r="5" spans="1:12" x14ac:dyDescent="0.15">
      <c r="A5" s="9" t="s">
        <v>67</v>
      </c>
      <c r="B5" s="3"/>
      <c r="C5" s="41">
        <v>0</v>
      </c>
      <c r="D5" s="3"/>
      <c r="E5" s="9"/>
      <c r="F5" s="3"/>
      <c r="G5" s="3"/>
      <c r="H5" s="3"/>
      <c r="I5" s="5"/>
      <c r="J5" s="3"/>
      <c r="K5" s="3"/>
      <c r="L5" s="3"/>
    </row>
    <row r="6" spans="1:12" x14ac:dyDescent="0.15">
      <c r="A6" s="9"/>
      <c r="B6" s="3"/>
      <c r="C6" s="47"/>
      <c r="D6" s="3"/>
      <c r="E6" s="9"/>
      <c r="F6" s="3"/>
      <c r="G6" s="3"/>
      <c r="H6" s="3"/>
      <c r="I6" s="5"/>
      <c r="J6" s="3"/>
      <c r="K6" s="3"/>
      <c r="L6" s="3"/>
    </row>
    <row r="7" spans="1:12" ht="18" x14ac:dyDescent="0.2">
      <c r="A7" s="17" t="s">
        <v>66</v>
      </c>
      <c r="B7" s="15"/>
      <c r="C7" s="46"/>
      <c r="D7" s="15"/>
      <c r="E7" s="16"/>
      <c r="F7" s="15"/>
      <c r="G7" s="15"/>
      <c r="H7" s="15"/>
      <c r="I7" s="45"/>
      <c r="J7" s="15"/>
      <c r="K7" s="15"/>
    </row>
    <row r="8" spans="1:12" x14ac:dyDescent="0.15">
      <c r="A8" s="9"/>
      <c r="B8" s="3"/>
      <c r="C8" s="44"/>
      <c r="D8" s="3"/>
      <c r="E8" s="5"/>
      <c r="F8" s="3"/>
      <c r="G8" s="3"/>
      <c r="H8" s="3"/>
      <c r="I8" s="5"/>
      <c r="J8" s="3"/>
      <c r="K8" s="3"/>
    </row>
    <row r="9" spans="1:12" x14ac:dyDescent="0.15">
      <c r="A9" s="9" t="s">
        <v>65</v>
      </c>
      <c r="B9" s="3"/>
      <c r="C9" s="13"/>
      <c r="D9" s="3"/>
      <c r="E9" s="9" t="s">
        <v>64</v>
      </c>
      <c r="F9" s="3"/>
      <c r="G9" s="24"/>
      <c r="H9" s="3"/>
      <c r="I9" s="5"/>
      <c r="J9" s="3"/>
      <c r="K9" s="3"/>
    </row>
    <row r="10" spans="1:12" x14ac:dyDescent="0.15">
      <c r="A10" s="9"/>
      <c r="B10" s="3"/>
      <c r="C10" s="43"/>
      <c r="D10" s="3"/>
      <c r="E10" s="9" t="s">
        <v>63</v>
      </c>
      <c r="F10" s="3"/>
      <c r="G10" s="22"/>
      <c r="H10" s="3"/>
      <c r="I10" s="5"/>
      <c r="J10" s="3"/>
      <c r="K10" s="3"/>
    </row>
    <row r="11" spans="1:12" x14ac:dyDescent="0.15">
      <c r="A11" s="9" t="s">
        <v>62</v>
      </c>
      <c r="B11" s="3"/>
      <c r="C11" s="41"/>
      <c r="D11" s="3"/>
      <c r="E11" s="9" t="s">
        <v>61</v>
      </c>
      <c r="F11" s="3"/>
      <c r="G11" s="36"/>
      <c r="H11" s="3"/>
      <c r="I11" s="5"/>
      <c r="J11" s="3"/>
      <c r="K11" s="3"/>
    </row>
    <row r="12" spans="1:12" x14ac:dyDescent="0.15">
      <c r="A12" s="9" t="s">
        <v>60</v>
      </c>
      <c r="B12" s="3"/>
      <c r="C12" s="13"/>
      <c r="D12" s="3"/>
      <c r="E12" s="9" t="s">
        <v>59</v>
      </c>
      <c r="F12" s="3"/>
      <c r="G12" s="24"/>
      <c r="H12" s="3"/>
      <c r="I12" s="5"/>
      <c r="J12" s="3"/>
      <c r="K12" s="3"/>
    </row>
    <row r="13" spans="1:12" x14ac:dyDescent="0.15">
      <c r="A13" s="9" t="s">
        <v>58</v>
      </c>
      <c r="B13" s="3"/>
      <c r="C13" s="41"/>
      <c r="D13" s="23">
        <f>IF(C14=0,0,(C13/C14))</f>
        <v>0</v>
      </c>
      <c r="E13" s="9" t="s">
        <v>39</v>
      </c>
      <c r="F13" s="3"/>
      <c r="G13" s="24"/>
      <c r="H13" s="23">
        <f>IF(G12=0,0,(G12*G13))</f>
        <v>0</v>
      </c>
      <c r="I13" s="5"/>
      <c r="J13" s="3"/>
      <c r="K13" s="3"/>
    </row>
    <row r="14" spans="1:12" x14ac:dyDescent="0.15">
      <c r="A14" s="9" t="s">
        <v>57</v>
      </c>
      <c r="B14" s="3"/>
      <c r="C14" s="40">
        <v>0</v>
      </c>
      <c r="D14" s="3"/>
      <c r="E14" s="9" t="s">
        <v>37</v>
      </c>
      <c r="F14" s="3"/>
      <c r="G14" s="38">
        <f>(G12*G13)</f>
        <v>0</v>
      </c>
      <c r="H14" s="3"/>
      <c r="I14" s="5"/>
      <c r="J14" s="3"/>
      <c r="K14" s="3"/>
    </row>
    <row r="15" spans="1:12" x14ac:dyDescent="0.15">
      <c r="A15" s="9" t="s">
        <v>56</v>
      </c>
      <c r="B15" s="3"/>
      <c r="C15" s="40">
        <v>0</v>
      </c>
      <c r="D15" s="23">
        <f>((C14*C15)+C12)</f>
        <v>0</v>
      </c>
      <c r="E15" s="9"/>
      <c r="F15" s="3"/>
      <c r="G15" s="37"/>
      <c r="H15" s="23">
        <f>(G14*G15)</f>
        <v>0</v>
      </c>
      <c r="I15" s="5"/>
      <c r="J15" s="3"/>
      <c r="K15" s="3"/>
    </row>
    <row r="16" spans="1:12" x14ac:dyDescent="0.15">
      <c r="A16" s="9" t="s">
        <v>35</v>
      </c>
      <c r="B16" s="3"/>
      <c r="C16" s="13"/>
      <c r="D16" s="3"/>
      <c r="E16" s="9"/>
      <c r="F16" s="3"/>
      <c r="G16" s="39"/>
      <c r="H16" s="3"/>
      <c r="I16" s="5"/>
      <c r="J16" s="3"/>
      <c r="K16" s="3"/>
    </row>
    <row r="17" spans="1:11" x14ac:dyDescent="0.15">
      <c r="A17" s="9" t="s">
        <v>34</v>
      </c>
      <c r="B17" s="3"/>
      <c r="C17" s="38">
        <f>(D15*C16)</f>
        <v>0</v>
      </c>
      <c r="D17" s="23"/>
      <c r="E17" s="9"/>
      <c r="F17" s="3"/>
      <c r="G17" s="37"/>
      <c r="H17" s="23"/>
      <c r="I17" s="5"/>
      <c r="J17" s="3"/>
      <c r="K17" s="3"/>
    </row>
    <row r="18" spans="1:11" x14ac:dyDescent="0.15">
      <c r="A18" s="9" t="s">
        <v>33</v>
      </c>
      <c r="B18" s="3"/>
      <c r="C18" s="38">
        <f>(D15*C32)/60</f>
        <v>0</v>
      </c>
      <c r="D18" s="23"/>
      <c r="E18" s="9"/>
      <c r="F18" s="3"/>
      <c r="G18" s="37"/>
      <c r="H18" s="23"/>
      <c r="I18" s="5"/>
      <c r="J18" s="3"/>
      <c r="K18" s="3"/>
    </row>
    <row r="19" spans="1:11" x14ac:dyDescent="0.15">
      <c r="A19" s="9" t="s">
        <v>32</v>
      </c>
      <c r="B19" s="3"/>
      <c r="C19" s="24"/>
      <c r="D19" s="3"/>
      <c r="F19" s="3"/>
      <c r="H19" s="3"/>
      <c r="I19" s="5"/>
      <c r="J19" s="3"/>
      <c r="K19" s="3"/>
    </row>
    <row r="20" spans="1:11" x14ac:dyDescent="0.15">
      <c r="A20" s="9" t="s">
        <v>55</v>
      </c>
      <c r="B20" s="3"/>
      <c r="C20" s="24"/>
      <c r="D20" s="3"/>
      <c r="E20" s="3"/>
      <c r="F20" s="3"/>
      <c r="G20" s="3"/>
      <c r="H20" s="3"/>
      <c r="I20" s="5"/>
      <c r="J20" s="3"/>
      <c r="K20" s="3"/>
    </row>
    <row r="21" spans="1:11" x14ac:dyDescent="0.15">
      <c r="A21" s="9" t="s">
        <v>54</v>
      </c>
      <c r="B21" s="3"/>
      <c r="C21" s="36"/>
      <c r="D21" s="3"/>
      <c r="E21" s="3"/>
      <c r="F21" s="3"/>
      <c r="G21" s="3"/>
      <c r="H21" s="3"/>
      <c r="I21" s="5"/>
      <c r="J21" s="3"/>
      <c r="K21" s="3"/>
    </row>
    <row r="22" spans="1:11" x14ac:dyDescent="0.15">
      <c r="A22" s="9" t="s">
        <v>53</v>
      </c>
      <c r="B22" s="3"/>
      <c r="C22" s="24"/>
      <c r="D22" s="3"/>
      <c r="E22" s="3"/>
      <c r="F22" s="3"/>
      <c r="G22" s="3"/>
      <c r="H22" s="3"/>
      <c r="I22" s="5"/>
      <c r="J22" s="3"/>
      <c r="K22" s="3"/>
    </row>
    <row r="23" spans="1:11" x14ac:dyDescent="0.15">
      <c r="A23" s="9" t="s">
        <v>52</v>
      </c>
      <c r="B23" s="3"/>
      <c r="C23" s="32"/>
      <c r="D23" s="3"/>
      <c r="E23" s="9"/>
      <c r="F23" s="3"/>
      <c r="G23" s="33"/>
      <c r="H23" s="3"/>
      <c r="I23" s="5"/>
      <c r="J23" s="3"/>
      <c r="K23" s="3"/>
    </row>
    <row r="24" spans="1:11" x14ac:dyDescent="0.15">
      <c r="A24" s="9" t="s">
        <v>51</v>
      </c>
      <c r="B24" s="3"/>
      <c r="C24" s="34"/>
      <c r="D24" s="3"/>
      <c r="E24" s="9"/>
      <c r="F24" s="3"/>
      <c r="G24" s="33"/>
      <c r="H24" s="3"/>
      <c r="I24" s="5"/>
      <c r="J24" s="3"/>
      <c r="K24" s="3"/>
    </row>
    <row r="25" spans="1:11" x14ac:dyDescent="0.15">
      <c r="A25" s="9" t="s">
        <v>50</v>
      </c>
      <c r="B25" s="3"/>
      <c r="C25" s="32"/>
      <c r="D25" s="3"/>
      <c r="F25" s="3"/>
      <c r="H25" s="3"/>
      <c r="I25" s="5"/>
      <c r="J25" s="3"/>
      <c r="K25" s="3"/>
    </row>
    <row r="26" spans="1:11" x14ac:dyDescent="0.15">
      <c r="A26" s="9" t="s">
        <v>25</v>
      </c>
      <c r="B26" s="3"/>
      <c r="C26" s="31"/>
      <c r="D26" s="3"/>
      <c r="E26" s="9"/>
      <c r="F26" s="3"/>
      <c r="G26" s="30"/>
      <c r="H26" s="3"/>
      <c r="I26" s="5"/>
      <c r="J26" s="3"/>
      <c r="K26" s="3"/>
    </row>
    <row r="27" spans="1:11" x14ac:dyDescent="0.15">
      <c r="A27" s="28" t="s">
        <v>24</v>
      </c>
      <c r="B27" s="3"/>
      <c r="C27" s="29"/>
      <c r="D27" s="3"/>
      <c r="E27" s="28"/>
      <c r="F27" s="3"/>
      <c r="G27" s="27"/>
      <c r="H27" s="3"/>
      <c r="I27" s="5"/>
      <c r="J27" s="3"/>
      <c r="K27" s="3"/>
    </row>
    <row r="28" spans="1:11" x14ac:dyDescent="0.15">
      <c r="A28" s="9" t="str">
        <f>IF(A27="SFM","RPM","SFM")</f>
        <v>SFM</v>
      </c>
      <c r="B28" s="3"/>
      <c r="C28" s="26">
        <f>IF(C27=0,0,IF(A27="SFM",(C27*12)/(PI()*C26),(C27*PI()*C26)/12))</f>
        <v>0</v>
      </c>
      <c r="D28" s="3"/>
      <c r="E28" s="9"/>
      <c r="F28" s="3"/>
      <c r="G28" s="25"/>
      <c r="H28" s="3"/>
      <c r="I28" s="5"/>
      <c r="J28" s="3"/>
      <c r="K28" s="3"/>
    </row>
    <row r="29" spans="1:11" x14ac:dyDescent="0.15">
      <c r="A29" s="9" t="s">
        <v>23</v>
      </c>
      <c r="B29" s="3"/>
      <c r="C29" s="24"/>
      <c r="D29" s="3"/>
      <c r="E29" s="9"/>
      <c r="F29" s="3"/>
      <c r="G29" s="23"/>
      <c r="H29" s="3"/>
      <c r="I29" s="5"/>
      <c r="J29" s="3"/>
      <c r="K29" s="3"/>
    </row>
    <row r="30" spans="1:11" x14ac:dyDescent="0.15">
      <c r="A30" s="9" t="s">
        <v>22</v>
      </c>
      <c r="B30" s="3"/>
      <c r="C30" s="21">
        <f>IF(A27="RPM", (C27*C29), (C28*C29))</f>
        <v>0</v>
      </c>
      <c r="D30" s="3"/>
      <c r="E30" s="9"/>
      <c r="F30" s="3"/>
      <c r="G30" s="20"/>
      <c r="H30" s="3"/>
      <c r="I30" s="5"/>
      <c r="J30" s="3"/>
      <c r="K30" s="3"/>
    </row>
    <row r="31" spans="1:11" x14ac:dyDescent="0.15">
      <c r="A31" s="9" t="s">
        <v>21</v>
      </c>
      <c r="B31" s="3"/>
      <c r="C31" s="22"/>
      <c r="D31" s="3"/>
      <c r="E31" s="9"/>
      <c r="F31" s="3"/>
      <c r="G31" s="20"/>
      <c r="H31" s="3"/>
      <c r="I31" s="5"/>
      <c r="J31" s="3"/>
      <c r="K31" s="3"/>
    </row>
    <row r="32" spans="1:11" x14ac:dyDescent="0.15">
      <c r="A32" s="9" t="s">
        <v>20</v>
      </c>
      <c r="B32" s="3"/>
      <c r="C32" s="21">
        <f>IF(C30=0,0,(((C16)/C30)*60)+C31)</f>
        <v>0</v>
      </c>
      <c r="D32" s="3"/>
      <c r="E32" s="9"/>
      <c r="F32" s="3"/>
      <c r="G32" s="20"/>
      <c r="H32" s="3"/>
      <c r="I32" s="5"/>
      <c r="J32" s="3"/>
      <c r="K32" s="3"/>
    </row>
    <row r="33" spans="1:12" x14ac:dyDescent="0.15">
      <c r="A33" s="9" t="s">
        <v>19</v>
      </c>
      <c r="B33" s="3"/>
      <c r="C33" s="12">
        <f>IF(C32=0,0,IF(C5=0,0,((C32/60)*(C5/60)+(C19*(1+C15))*(C5/60)/D15)))</f>
        <v>0</v>
      </c>
      <c r="D33" s="3"/>
      <c r="E33" s="9" t="s">
        <v>49</v>
      </c>
      <c r="F33" s="3"/>
      <c r="G33" s="12">
        <f>IF(G12=0,0,((G11*G10)/H13))</f>
        <v>0</v>
      </c>
      <c r="H33" s="3"/>
      <c r="I33" s="5"/>
      <c r="J33" s="3"/>
      <c r="K33" s="3"/>
    </row>
    <row r="34" spans="1:12" x14ac:dyDescent="0.15">
      <c r="A34" s="9" t="s">
        <v>17</v>
      </c>
      <c r="B34" s="3"/>
      <c r="C34" s="12">
        <f>IF(C32=0,0,((C11)+(C13*C15)+IF(C21=0,0,(C21/C22))+IF(C24=0,0,(C24/C25/C22)))/D15)</f>
        <v>0</v>
      </c>
      <c r="D34" s="3"/>
      <c r="F34" s="3"/>
      <c r="H34" s="3"/>
      <c r="I34" s="5"/>
      <c r="J34" s="3"/>
      <c r="K34" s="3"/>
    </row>
    <row r="35" spans="1:12" x14ac:dyDescent="0.15">
      <c r="A35" s="9" t="s">
        <v>16</v>
      </c>
      <c r="B35" s="3"/>
      <c r="C35" s="19">
        <f>(C33+C34+G33)</f>
        <v>0</v>
      </c>
      <c r="D35" s="3"/>
      <c r="E35" s="9"/>
      <c r="F35" s="3"/>
      <c r="G35" s="18"/>
      <c r="H35" s="3"/>
      <c r="I35" s="5"/>
      <c r="J35" s="3"/>
      <c r="K35" s="3"/>
    </row>
    <row r="36" spans="1:12" x14ac:dyDescent="0.15">
      <c r="A36" s="9"/>
      <c r="B36" s="3"/>
      <c r="C36" s="18"/>
      <c r="D36" s="3"/>
      <c r="E36" s="9"/>
      <c r="F36" s="3"/>
      <c r="G36" s="18"/>
      <c r="H36" s="3"/>
      <c r="I36" s="5"/>
      <c r="J36" s="3"/>
      <c r="K36" s="3"/>
    </row>
    <row r="37" spans="1:12" ht="18" x14ac:dyDescent="0.2">
      <c r="A37" s="17" t="s">
        <v>48</v>
      </c>
      <c r="B37" s="15"/>
      <c r="C37" s="14"/>
      <c r="D37" s="15"/>
      <c r="E37" s="16"/>
      <c r="F37" s="15"/>
      <c r="G37" s="14"/>
      <c r="H37" s="15"/>
      <c r="I37" s="45"/>
      <c r="J37" s="15"/>
      <c r="K37" s="15"/>
    </row>
    <row r="38" spans="1:12" x14ac:dyDescent="0.15">
      <c r="A38" s="9"/>
      <c r="B38" s="3"/>
      <c r="C38" s="44"/>
      <c r="D38" s="3"/>
      <c r="E38" s="5"/>
      <c r="F38" s="3"/>
      <c r="G38" s="3"/>
      <c r="H38" s="3"/>
      <c r="I38" s="5"/>
      <c r="J38" s="3"/>
      <c r="K38" s="3"/>
    </row>
    <row r="39" spans="1:12" x14ac:dyDescent="0.15">
      <c r="A39" s="9" t="s">
        <v>47</v>
      </c>
      <c r="B39" s="3"/>
      <c r="C39" s="13"/>
      <c r="D39" s="3"/>
      <c r="E39" s="9" t="s">
        <v>46</v>
      </c>
      <c r="F39" s="3"/>
      <c r="G39" s="24"/>
      <c r="H39" s="3"/>
      <c r="I39" s="5"/>
      <c r="J39" s="3"/>
      <c r="K39" s="3"/>
    </row>
    <row r="40" spans="1:12" x14ac:dyDescent="0.15">
      <c r="A40" s="9"/>
      <c r="B40" s="3"/>
      <c r="C40" s="43"/>
      <c r="D40" s="3"/>
      <c r="E40" s="9" t="s">
        <v>45</v>
      </c>
      <c r="F40" s="3"/>
      <c r="G40" s="22"/>
      <c r="H40" s="3"/>
      <c r="I40" s="5"/>
      <c r="J40" s="3"/>
      <c r="K40" s="3"/>
      <c r="L40" s="42"/>
    </row>
    <row r="41" spans="1:12" x14ac:dyDescent="0.15">
      <c r="A41" s="9" t="s">
        <v>44</v>
      </c>
      <c r="B41" s="3"/>
      <c r="C41" s="41"/>
      <c r="D41" s="3"/>
      <c r="E41" s="9" t="s">
        <v>43</v>
      </c>
      <c r="F41" s="3"/>
      <c r="G41" s="36"/>
      <c r="H41" s="3"/>
      <c r="I41" s="5"/>
      <c r="J41" s="3"/>
      <c r="K41" s="3"/>
    </row>
    <row r="42" spans="1:12" x14ac:dyDescent="0.15">
      <c r="A42" s="9" t="s">
        <v>42</v>
      </c>
      <c r="B42" s="3"/>
      <c r="C42" s="13"/>
      <c r="D42" s="3"/>
      <c r="E42" s="9" t="s">
        <v>41</v>
      </c>
      <c r="F42" s="3"/>
      <c r="G42" s="24"/>
      <c r="H42" s="3"/>
      <c r="I42" s="5"/>
      <c r="J42" s="3"/>
      <c r="K42" s="3"/>
    </row>
    <row r="43" spans="1:12" x14ac:dyDescent="0.15">
      <c r="A43" s="9" t="s">
        <v>40</v>
      </c>
      <c r="B43" s="3"/>
      <c r="C43" s="41">
        <v>0</v>
      </c>
      <c r="D43" s="23">
        <f>IF(C44=0,0,(C43/C44))</f>
        <v>0</v>
      </c>
      <c r="E43" s="9" t="s">
        <v>39</v>
      </c>
      <c r="F43" s="3"/>
      <c r="G43" s="24"/>
      <c r="H43" s="23">
        <f>IF(G42=0,0,(G42*G43))</f>
        <v>0</v>
      </c>
      <c r="I43" s="5"/>
      <c r="J43" s="3"/>
      <c r="K43" s="3"/>
    </row>
    <row r="44" spans="1:12" x14ac:dyDescent="0.15">
      <c r="A44" s="9" t="s">
        <v>38</v>
      </c>
      <c r="B44" s="3"/>
      <c r="C44" s="40"/>
      <c r="D44" s="3"/>
      <c r="E44" s="9" t="s">
        <v>37</v>
      </c>
      <c r="F44" s="3"/>
      <c r="G44" s="38">
        <f>(G42*G43)</f>
        <v>0</v>
      </c>
      <c r="H44" s="3"/>
      <c r="I44" s="5"/>
      <c r="J44" s="3"/>
    </row>
    <row r="45" spans="1:12" x14ac:dyDescent="0.15">
      <c r="A45" s="9" t="s">
        <v>36</v>
      </c>
      <c r="B45" s="3"/>
      <c r="C45" s="40">
        <v>0</v>
      </c>
      <c r="D45" s="23">
        <f>((C44*C45)+C42)</f>
        <v>0</v>
      </c>
      <c r="E45" s="9"/>
      <c r="F45" s="3"/>
      <c r="G45" s="37"/>
      <c r="H45" s="23">
        <f>(G44*G45)</f>
        <v>0</v>
      </c>
      <c r="I45" s="5"/>
      <c r="J45" s="3"/>
    </row>
    <row r="46" spans="1:12" x14ac:dyDescent="0.15">
      <c r="A46" s="9" t="s">
        <v>35</v>
      </c>
      <c r="B46" s="3"/>
      <c r="C46" s="13"/>
      <c r="D46" s="3"/>
      <c r="E46" s="9"/>
      <c r="F46" s="3"/>
      <c r="G46" s="39"/>
      <c r="H46" s="3"/>
      <c r="I46" s="5"/>
      <c r="J46" s="3"/>
    </row>
    <row r="47" spans="1:12" x14ac:dyDescent="0.15">
      <c r="A47" s="9" t="s">
        <v>34</v>
      </c>
      <c r="B47" s="3"/>
      <c r="C47" s="38">
        <f>(D45*C46)</f>
        <v>0</v>
      </c>
      <c r="D47" s="23"/>
      <c r="E47" s="9"/>
      <c r="F47" s="3"/>
      <c r="G47" s="37"/>
      <c r="H47" s="23"/>
      <c r="I47" s="5"/>
      <c r="J47" s="3"/>
    </row>
    <row r="48" spans="1:12" x14ac:dyDescent="0.15">
      <c r="A48" s="9" t="s">
        <v>33</v>
      </c>
      <c r="B48" s="3"/>
      <c r="C48" s="38">
        <f>(D45*C62)/60</f>
        <v>0</v>
      </c>
      <c r="D48" s="23"/>
      <c r="E48" s="9"/>
      <c r="F48" s="3"/>
      <c r="G48" s="37"/>
      <c r="H48" s="23"/>
      <c r="I48" s="5"/>
      <c r="J48" s="3"/>
    </row>
    <row r="49" spans="1:12" x14ac:dyDescent="0.15">
      <c r="A49" s="9" t="s">
        <v>32</v>
      </c>
      <c r="B49" s="3"/>
      <c r="C49" s="24"/>
      <c r="D49" s="3"/>
      <c r="F49" s="3"/>
      <c r="H49" s="3"/>
      <c r="I49" s="5"/>
      <c r="J49" s="3"/>
      <c r="K49" s="3"/>
    </row>
    <row r="50" spans="1:12" x14ac:dyDescent="0.15">
      <c r="A50" s="9" t="s">
        <v>31</v>
      </c>
      <c r="B50" s="3"/>
      <c r="C50" s="24"/>
      <c r="D50" s="3"/>
      <c r="E50" s="3"/>
      <c r="F50" s="3"/>
      <c r="G50" s="3"/>
      <c r="H50" s="3"/>
      <c r="I50" s="5"/>
      <c r="J50" s="3"/>
      <c r="K50" s="3"/>
      <c r="L50" s="35"/>
    </row>
    <row r="51" spans="1:12" x14ac:dyDescent="0.15">
      <c r="A51" s="9" t="s">
        <v>30</v>
      </c>
      <c r="B51" s="3"/>
      <c r="C51" s="36"/>
      <c r="D51" s="3"/>
      <c r="E51" s="3"/>
      <c r="F51" s="3"/>
      <c r="G51" s="3"/>
      <c r="H51" s="3"/>
      <c r="I51" s="5"/>
      <c r="J51" s="3"/>
      <c r="K51" s="3"/>
      <c r="L51" s="35"/>
    </row>
    <row r="52" spans="1:12" x14ac:dyDescent="0.15">
      <c r="A52" s="9" t="s">
        <v>29</v>
      </c>
      <c r="B52" s="3"/>
      <c r="C52" s="24"/>
      <c r="D52" s="3"/>
      <c r="E52" s="3"/>
      <c r="F52" s="3"/>
      <c r="G52" s="3"/>
      <c r="H52" s="3"/>
      <c r="I52" s="5"/>
      <c r="J52" s="3"/>
      <c r="K52" s="3"/>
    </row>
    <row r="53" spans="1:12" x14ac:dyDescent="0.15">
      <c r="A53" s="9" t="s">
        <v>28</v>
      </c>
      <c r="B53" s="3"/>
      <c r="C53" s="32"/>
      <c r="D53" s="3"/>
      <c r="E53" s="9"/>
      <c r="F53" s="3"/>
      <c r="G53" s="33"/>
      <c r="H53" s="3"/>
      <c r="I53" s="5"/>
      <c r="J53" s="3"/>
      <c r="K53" s="3"/>
    </row>
    <row r="54" spans="1:12" x14ac:dyDescent="0.15">
      <c r="A54" s="9" t="s">
        <v>27</v>
      </c>
      <c r="B54" s="3"/>
      <c r="C54" s="34"/>
      <c r="D54" s="3"/>
      <c r="E54" s="9"/>
      <c r="F54" s="3"/>
      <c r="G54" s="33"/>
      <c r="H54" s="3"/>
      <c r="I54" s="5"/>
      <c r="J54" s="3"/>
      <c r="K54" s="3"/>
    </row>
    <row r="55" spans="1:12" x14ac:dyDescent="0.15">
      <c r="A55" s="9" t="s">
        <v>26</v>
      </c>
      <c r="B55" s="3"/>
      <c r="C55" s="32"/>
      <c r="D55" s="3"/>
      <c r="F55" s="3"/>
      <c r="H55" s="3"/>
      <c r="I55" s="5"/>
      <c r="J55" s="3"/>
      <c r="K55" s="3"/>
    </row>
    <row r="56" spans="1:12" x14ac:dyDescent="0.15">
      <c r="A56" s="9" t="s">
        <v>25</v>
      </c>
      <c r="B56" s="3"/>
      <c r="C56" s="31"/>
      <c r="D56" s="3"/>
      <c r="E56" s="9"/>
      <c r="F56" s="3"/>
      <c r="G56" s="30"/>
      <c r="H56" s="3"/>
      <c r="I56" s="5"/>
      <c r="J56" s="3"/>
      <c r="K56" s="3"/>
    </row>
    <row r="57" spans="1:12" x14ac:dyDescent="0.15">
      <c r="A57" s="28" t="s">
        <v>24</v>
      </c>
      <c r="B57" s="3"/>
      <c r="C57" s="29"/>
      <c r="D57" s="3"/>
      <c r="E57" s="28"/>
      <c r="F57" s="3"/>
      <c r="G57" s="27"/>
      <c r="H57" s="3"/>
      <c r="I57" s="5"/>
      <c r="J57" s="3"/>
      <c r="K57" s="3"/>
    </row>
    <row r="58" spans="1:12" x14ac:dyDescent="0.15">
      <c r="A58" s="9" t="str">
        <f>IF(A57="SFM","RPM","SFM")</f>
        <v>SFM</v>
      </c>
      <c r="B58" s="3"/>
      <c r="C58" s="26">
        <f>IF(C57=0,0,IF(A57="SFM",(C57*12)/(PI()*C56),(C57*PI()*C56)/12))</f>
        <v>0</v>
      </c>
      <c r="D58" s="3"/>
      <c r="E58" s="9"/>
      <c r="F58" s="3"/>
      <c r="G58" s="25"/>
      <c r="H58" s="3"/>
      <c r="I58" s="5"/>
      <c r="J58" s="3"/>
      <c r="K58" s="3"/>
    </row>
    <row r="59" spans="1:12" x14ac:dyDescent="0.15">
      <c r="A59" s="9" t="s">
        <v>23</v>
      </c>
      <c r="B59" s="3"/>
      <c r="C59" s="24"/>
      <c r="D59" s="3"/>
      <c r="E59" s="9"/>
      <c r="F59" s="3"/>
      <c r="G59" s="23"/>
      <c r="H59" s="3"/>
      <c r="I59" s="5"/>
      <c r="J59" s="3"/>
      <c r="K59" s="3"/>
    </row>
    <row r="60" spans="1:12" x14ac:dyDescent="0.15">
      <c r="A60" s="9" t="s">
        <v>22</v>
      </c>
      <c r="B60" s="3"/>
      <c r="C60" s="21">
        <f>IF(A57="RPM", (C57*C59), (C58*C59))</f>
        <v>0</v>
      </c>
      <c r="D60" s="3"/>
      <c r="E60" s="9"/>
      <c r="F60" s="3"/>
      <c r="G60" s="20"/>
      <c r="H60" s="3"/>
      <c r="I60" s="5"/>
      <c r="J60" s="3"/>
      <c r="K60" s="3"/>
    </row>
    <row r="61" spans="1:12" x14ac:dyDescent="0.15">
      <c r="A61" s="9" t="s">
        <v>21</v>
      </c>
      <c r="B61" s="3"/>
      <c r="C61" s="22"/>
      <c r="D61" s="3"/>
      <c r="E61" s="9"/>
      <c r="F61" s="3"/>
      <c r="G61" s="20"/>
      <c r="H61" s="3"/>
      <c r="I61" s="5"/>
      <c r="J61" s="3"/>
      <c r="K61" s="3"/>
    </row>
    <row r="62" spans="1:12" x14ac:dyDescent="0.15">
      <c r="A62" s="9" t="s">
        <v>20</v>
      </c>
      <c r="B62" s="3"/>
      <c r="C62" s="21">
        <f>IF(C60=0,0,(((C46)/C60)*60)+C61)</f>
        <v>0</v>
      </c>
      <c r="D62" s="3"/>
      <c r="E62" s="9"/>
      <c r="F62" s="3"/>
      <c r="G62" s="20"/>
      <c r="H62" s="3"/>
      <c r="I62" s="5"/>
      <c r="J62" s="3"/>
      <c r="K62" s="3"/>
    </row>
    <row r="63" spans="1:12" x14ac:dyDescent="0.15">
      <c r="A63" s="9" t="s">
        <v>19</v>
      </c>
      <c r="B63" s="3"/>
      <c r="C63" s="12">
        <f>IF(C62=0,0,IF(C5=0,0,((C62/60)*(C5/60)+(C49*(1+C45))*(C5/60)/D45)))</f>
        <v>0</v>
      </c>
      <c r="D63" s="3"/>
      <c r="E63" s="9" t="s">
        <v>18</v>
      </c>
      <c r="F63" s="3"/>
      <c r="G63" s="12">
        <f>IF(G42=0,0,((G41*G40)/H43))</f>
        <v>0</v>
      </c>
      <c r="H63" s="3"/>
      <c r="I63" s="5"/>
      <c r="J63" s="3"/>
      <c r="K63" s="3"/>
    </row>
    <row r="64" spans="1:12" x14ac:dyDescent="0.15">
      <c r="A64" s="9" t="s">
        <v>17</v>
      </c>
      <c r="B64" s="3"/>
      <c r="C64" s="12">
        <f>IF(C62=0,0,((C41)+(C43*C45)+IF(C51=0,0,(C51/C52))+IF(C54=0,0,(C54/C55/C52)))/D45)</f>
        <v>0</v>
      </c>
      <c r="D64" s="3"/>
      <c r="F64" s="3"/>
      <c r="H64" s="3"/>
      <c r="I64" s="5"/>
      <c r="J64" s="3"/>
      <c r="K64" s="3"/>
    </row>
    <row r="65" spans="1:12" x14ac:dyDescent="0.15">
      <c r="A65" s="9" t="s">
        <v>16</v>
      </c>
      <c r="B65" s="3"/>
      <c r="C65" s="19">
        <f>(C63+C64+G63)</f>
        <v>0</v>
      </c>
      <c r="D65" s="3"/>
      <c r="E65" s="9"/>
      <c r="F65" s="3"/>
      <c r="G65" s="18"/>
      <c r="H65" s="3"/>
      <c r="I65" s="5"/>
      <c r="J65" s="3"/>
      <c r="K65" s="3"/>
    </row>
    <row r="66" spans="1:12" x14ac:dyDescent="0.15">
      <c r="A66" s="9"/>
      <c r="B66" s="3"/>
      <c r="C66" s="18"/>
      <c r="D66" s="3"/>
      <c r="E66" s="9"/>
      <c r="F66" s="3"/>
      <c r="G66" s="18"/>
      <c r="H66" s="3"/>
      <c r="I66" s="5"/>
      <c r="J66" s="3"/>
      <c r="K66" s="3"/>
    </row>
    <row r="67" spans="1:12" x14ac:dyDescent="0.15">
      <c r="A67" s="5"/>
      <c r="B67" s="3"/>
      <c r="C67" s="3"/>
      <c r="D67" s="3"/>
      <c r="E67" s="5"/>
      <c r="F67" s="3"/>
      <c r="G67" s="3"/>
      <c r="H67" s="3"/>
      <c r="I67" s="5"/>
      <c r="J67" s="3"/>
      <c r="K67" s="3"/>
    </row>
    <row r="68" spans="1:12" x14ac:dyDescent="0.15">
      <c r="A68" s="9"/>
      <c r="B68" s="3"/>
      <c r="C68" s="18"/>
      <c r="D68" s="3"/>
      <c r="E68" s="9"/>
      <c r="F68" s="3"/>
      <c r="G68" s="18"/>
      <c r="H68" s="3"/>
      <c r="I68" s="9"/>
      <c r="J68" s="3"/>
      <c r="K68" s="18"/>
    </row>
    <row r="69" spans="1:12" ht="18" x14ac:dyDescent="0.2">
      <c r="A69" s="17" t="s">
        <v>15</v>
      </c>
      <c r="B69" s="15"/>
      <c r="C69" s="14"/>
      <c r="D69" s="15"/>
      <c r="E69" s="16"/>
      <c r="F69" s="15"/>
      <c r="G69" s="14"/>
      <c r="H69" s="15"/>
      <c r="I69" s="16"/>
      <c r="J69" s="15"/>
      <c r="K69" s="14"/>
      <c r="L69" s="3"/>
    </row>
    <row r="70" spans="1:12" x14ac:dyDescent="0.15">
      <c r="A70" s="9"/>
      <c r="B70" s="3"/>
      <c r="C70" s="3"/>
      <c r="D70" s="3"/>
      <c r="E70" s="9"/>
      <c r="F70" s="3"/>
      <c r="G70" s="3"/>
      <c r="H70" s="3"/>
      <c r="I70" s="5"/>
      <c r="J70" s="3"/>
      <c r="K70" s="3"/>
      <c r="L70" s="3"/>
    </row>
    <row r="71" spans="1:12" x14ac:dyDescent="0.15">
      <c r="A71" s="9" t="s">
        <v>14</v>
      </c>
      <c r="B71" s="3"/>
      <c r="C71" s="13"/>
      <c r="D71" s="3"/>
      <c r="E71" s="9"/>
      <c r="F71" s="3"/>
      <c r="G71" s="3"/>
      <c r="H71" s="3"/>
      <c r="I71" s="5"/>
      <c r="J71" s="3"/>
      <c r="K71" s="3"/>
      <c r="L71" s="3"/>
    </row>
    <row r="72" spans="1:12" x14ac:dyDescent="0.15">
      <c r="A72" s="9"/>
      <c r="B72" s="3"/>
      <c r="C72" s="3"/>
      <c r="D72" s="3"/>
      <c r="E72" s="9"/>
      <c r="F72" s="3"/>
      <c r="G72" s="3"/>
      <c r="H72" s="3"/>
      <c r="I72" s="3"/>
      <c r="J72" s="3"/>
      <c r="K72" s="3"/>
      <c r="L72" s="3"/>
    </row>
    <row r="73" spans="1:12" x14ac:dyDescent="0.15">
      <c r="A73" s="9" t="s">
        <v>13</v>
      </c>
      <c r="B73" s="3"/>
      <c r="C73" s="12">
        <f>C35</f>
        <v>0</v>
      </c>
      <c r="D73" s="3"/>
      <c r="E73" s="9" t="s">
        <v>12</v>
      </c>
      <c r="F73" s="3"/>
      <c r="G73" s="12">
        <f>C65</f>
        <v>0</v>
      </c>
      <c r="H73" s="3"/>
      <c r="I73" s="3"/>
      <c r="J73" s="3"/>
      <c r="K73" s="3"/>
      <c r="L73" s="3"/>
    </row>
    <row r="74" spans="1:12" x14ac:dyDescent="0.15">
      <c r="A74" s="9"/>
      <c r="B74" s="3"/>
      <c r="C74" s="3"/>
      <c r="D74" s="3"/>
      <c r="E74" s="9"/>
      <c r="F74" s="3"/>
      <c r="H74" s="3"/>
      <c r="I74" s="3"/>
      <c r="J74" s="3"/>
      <c r="K74" s="3"/>
      <c r="L74" s="3"/>
    </row>
    <row r="75" spans="1:12" x14ac:dyDescent="0.15">
      <c r="A75" s="9" t="s">
        <v>11</v>
      </c>
      <c r="B75" s="3"/>
      <c r="C75" s="10">
        <f>(C34+G33)*C71</f>
        <v>0</v>
      </c>
      <c r="D75" s="3"/>
      <c r="E75" s="9" t="s">
        <v>10</v>
      </c>
      <c r="F75" s="3"/>
      <c r="G75" s="10">
        <f>(C64+G63)*C71</f>
        <v>0</v>
      </c>
      <c r="H75" s="3"/>
      <c r="I75" s="3"/>
      <c r="J75" s="3"/>
      <c r="K75" s="3"/>
      <c r="L75" s="3"/>
    </row>
    <row r="76" spans="1:12" x14ac:dyDescent="0.15">
      <c r="A76" s="9"/>
      <c r="B76" s="3"/>
      <c r="C76" s="3"/>
      <c r="D76" s="3"/>
      <c r="E76" s="9"/>
      <c r="F76" s="3"/>
      <c r="H76" s="3"/>
      <c r="I76" s="4" t="s">
        <v>9</v>
      </c>
      <c r="J76" s="3"/>
      <c r="K76" s="11"/>
      <c r="L76" s="3"/>
    </row>
    <row r="77" spans="1:12" x14ac:dyDescent="0.15">
      <c r="A77" s="9" t="s">
        <v>8</v>
      </c>
      <c r="B77" s="3"/>
      <c r="C77" s="10">
        <f>(C73*C71)</f>
        <v>0</v>
      </c>
      <c r="D77" s="3"/>
      <c r="E77" s="9" t="s">
        <v>7</v>
      </c>
      <c r="F77" s="3"/>
      <c r="G77" s="10">
        <f>(G73*C71)</f>
        <v>0</v>
      </c>
      <c r="H77" s="3"/>
      <c r="I77" s="4" t="s">
        <v>6</v>
      </c>
      <c r="J77" s="3"/>
      <c r="K77" s="7"/>
      <c r="L77" s="3"/>
    </row>
    <row r="78" spans="1:12" x14ac:dyDescent="0.15">
      <c r="A78" s="9"/>
      <c r="B78" s="3"/>
      <c r="C78" s="3"/>
      <c r="D78" s="3"/>
      <c r="E78" s="5"/>
      <c r="F78" s="3"/>
      <c r="G78" s="3"/>
      <c r="H78" s="3"/>
      <c r="I78" s="4" t="s">
        <v>5</v>
      </c>
      <c r="J78" s="3"/>
      <c r="K78" s="7"/>
      <c r="L78" s="3"/>
    </row>
    <row r="79" spans="1:12" x14ac:dyDescent="0.15">
      <c r="A79" s="9" t="s">
        <v>4</v>
      </c>
      <c r="B79" s="3"/>
      <c r="C79" s="10">
        <f>SUM(G77-C77)</f>
        <v>0</v>
      </c>
      <c r="D79" s="3"/>
      <c r="E79" s="5"/>
      <c r="F79" s="3"/>
      <c r="G79" s="3"/>
      <c r="H79" s="3"/>
      <c r="I79" s="4" t="s">
        <v>3</v>
      </c>
      <c r="J79" s="3"/>
      <c r="K79" s="7"/>
      <c r="L79" s="3"/>
    </row>
    <row r="80" spans="1:12" x14ac:dyDescent="0.15">
      <c r="A80" s="9" t="s">
        <v>2</v>
      </c>
      <c r="B80" s="3"/>
      <c r="C80" s="8">
        <f>IF(C77=0,0,SUM(1-(C77/G77)))</f>
        <v>0</v>
      </c>
      <c r="D80" s="3"/>
      <c r="E80" s="5"/>
      <c r="F80" s="3"/>
      <c r="G80" s="3"/>
      <c r="H80" s="3"/>
      <c r="I80" s="4" t="s">
        <v>1</v>
      </c>
      <c r="J80" s="3"/>
      <c r="K80" s="7"/>
      <c r="L80" s="3"/>
    </row>
    <row r="81" spans="1:11" x14ac:dyDescent="0.15">
      <c r="A81" s="6" t="s">
        <v>0</v>
      </c>
      <c r="B81" s="3"/>
      <c r="C81" s="3"/>
      <c r="D81" s="3"/>
      <c r="E81" s="5"/>
      <c r="F81" s="3"/>
      <c r="G81" s="3"/>
      <c r="H81" s="3"/>
      <c r="I81" s="4"/>
      <c r="J81" s="3"/>
      <c r="K81" s="2"/>
    </row>
    <row r="82" spans="1:11" x14ac:dyDescent="0.15">
      <c r="A82" s="1"/>
      <c r="E82" s="1"/>
      <c r="I82" s="1"/>
    </row>
  </sheetData>
  <sheetProtection password="CA55" sheet="1"/>
  <mergeCells count="1">
    <mergeCell ref="A2:L2"/>
  </mergeCells>
  <dataValidations count="2">
    <dataValidation allowBlank="1" showInputMessage="1" showErrorMessage="1" promptTitle="SFM/RPM Select" prompt="Please indicate SFM or RPM using menu to left." sqref="G27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G65563 JC65563 SY65563 ACU65563 AMQ65563 AWM65563 BGI65563 BQE65563 CAA65563 CJW65563 CTS65563 DDO65563 DNK65563 DXG65563 EHC65563 EQY65563 FAU65563 FKQ65563 FUM65563 GEI65563 GOE65563 GYA65563 HHW65563 HRS65563 IBO65563 ILK65563 IVG65563 JFC65563 JOY65563 JYU65563 KIQ65563 KSM65563 LCI65563 LME65563 LWA65563 MFW65563 MPS65563 MZO65563 NJK65563 NTG65563 ODC65563 OMY65563 OWU65563 PGQ65563 PQM65563 QAI65563 QKE65563 QUA65563 RDW65563 RNS65563 RXO65563 SHK65563 SRG65563 TBC65563 TKY65563 TUU65563 UEQ65563 UOM65563 UYI65563 VIE65563 VSA65563 WBW65563 WLS65563 WVO65563 G131099 JC131099 SY131099 ACU131099 AMQ131099 AWM131099 BGI131099 BQE131099 CAA131099 CJW131099 CTS131099 DDO131099 DNK131099 DXG131099 EHC131099 EQY131099 FAU131099 FKQ131099 FUM131099 GEI131099 GOE131099 GYA131099 HHW131099 HRS131099 IBO131099 ILK131099 IVG131099 JFC131099 JOY131099 JYU131099 KIQ131099 KSM131099 LCI131099 LME131099 LWA131099 MFW131099 MPS131099 MZO131099 NJK131099 NTG131099 ODC131099 OMY131099 OWU131099 PGQ131099 PQM131099 QAI131099 QKE131099 QUA131099 RDW131099 RNS131099 RXO131099 SHK131099 SRG131099 TBC131099 TKY131099 TUU131099 UEQ131099 UOM131099 UYI131099 VIE131099 VSA131099 WBW131099 WLS131099 WVO131099 G196635 JC196635 SY196635 ACU196635 AMQ196635 AWM196635 BGI196635 BQE196635 CAA196635 CJW196635 CTS196635 DDO196635 DNK196635 DXG196635 EHC196635 EQY196635 FAU196635 FKQ196635 FUM196635 GEI196635 GOE196635 GYA196635 HHW196635 HRS196635 IBO196635 ILK196635 IVG196635 JFC196635 JOY196635 JYU196635 KIQ196635 KSM196635 LCI196635 LME196635 LWA196635 MFW196635 MPS196635 MZO196635 NJK196635 NTG196635 ODC196635 OMY196635 OWU196635 PGQ196635 PQM196635 QAI196635 QKE196635 QUA196635 RDW196635 RNS196635 RXO196635 SHK196635 SRG196635 TBC196635 TKY196635 TUU196635 UEQ196635 UOM196635 UYI196635 VIE196635 VSA196635 WBW196635 WLS196635 WVO196635 G262171 JC262171 SY262171 ACU262171 AMQ262171 AWM262171 BGI262171 BQE262171 CAA262171 CJW262171 CTS262171 DDO262171 DNK262171 DXG262171 EHC262171 EQY262171 FAU262171 FKQ262171 FUM262171 GEI262171 GOE262171 GYA262171 HHW262171 HRS262171 IBO262171 ILK262171 IVG262171 JFC262171 JOY262171 JYU262171 KIQ262171 KSM262171 LCI262171 LME262171 LWA262171 MFW262171 MPS262171 MZO262171 NJK262171 NTG262171 ODC262171 OMY262171 OWU262171 PGQ262171 PQM262171 QAI262171 QKE262171 QUA262171 RDW262171 RNS262171 RXO262171 SHK262171 SRG262171 TBC262171 TKY262171 TUU262171 UEQ262171 UOM262171 UYI262171 VIE262171 VSA262171 WBW262171 WLS262171 WVO262171 G327707 JC327707 SY327707 ACU327707 AMQ327707 AWM327707 BGI327707 BQE327707 CAA327707 CJW327707 CTS327707 DDO327707 DNK327707 DXG327707 EHC327707 EQY327707 FAU327707 FKQ327707 FUM327707 GEI327707 GOE327707 GYA327707 HHW327707 HRS327707 IBO327707 ILK327707 IVG327707 JFC327707 JOY327707 JYU327707 KIQ327707 KSM327707 LCI327707 LME327707 LWA327707 MFW327707 MPS327707 MZO327707 NJK327707 NTG327707 ODC327707 OMY327707 OWU327707 PGQ327707 PQM327707 QAI327707 QKE327707 QUA327707 RDW327707 RNS327707 RXO327707 SHK327707 SRG327707 TBC327707 TKY327707 TUU327707 UEQ327707 UOM327707 UYI327707 VIE327707 VSA327707 WBW327707 WLS327707 WVO327707 G393243 JC393243 SY393243 ACU393243 AMQ393243 AWM393243 BGI393243 BQE393243 CAA393243 CJW393243 CTS393243 DDO393243 DNK393243 DXG393243 EHC393243 EQY393243 FAU393243 FKQ393243 FUM393243 GEI393243 GOE393243 GYA393243 HHW393243 HRS393243 IBO393243 ILK393243 IVG393243 JFC393243 JOY393243 JYU393243 KIQ393243 KSM393243 LCI393243 LME393243 LWA393243 MFW393243 MPS393243 MZO393243 NJK393243 NTG393243 ODC393243 OMY393243 OWU393243 PGQ393243 PQM393243 QAI393243 QKE393243 QUA393243 RDW393243 RNS393243 RXO393243 SHK393243 SRG393243 TBC393243 TKY393243 TUU393243 UEQ393243 UOM393243 UYI393243 VIE393243 VSA393243 WBW393243 WLS393243 WVO393243 G458779 JC458779 SY458779 ACU458779 AMQ458779 AWM458779 BGI458779 BQE458779 CAA458779 CJW458779 CTS458779 DDO458779 DNK458779 DXG458779 EHC458779 EQY458779 FAU458779 FKQ458779 FUM458779 GEI458779 GOE458779 GYA458779 HHW458779 HRS458779 IBO458779 ILK458779 IVG458779 JFC458779 JOY458779 JYU458779 KIQ458779 KSM458779 LCI458779 LME458779 LWA458779 MFW458779 MPS458779 MZO458779 NJK458779 NTG458779 ODC458779 OMY458779 OWU458779 PGQ458779 PQM458779 QAI458779 QKE458779 QUA458779 RDW458779 RNS458779 RXO458779 SHK458779 SRG458779 TBC458779 TKY458779 TUU458779 UEQ458779 UOM458779 UYI458779 VIE458779 VSA458779 WBW458779 WLS458779 WVO458779 G524315 JC524315 SY524315 ACU524315 AMQ524315 AWM524315 BGI524315 BQE524315 CAA524315 CJW524315 CTS524315 DDO524315 DNK524315 DXG524315 EHC524315 EQY524315 FAU524315 FKQ524315 FUM524315 GEI524315 GOE524315 GYA524315 HHW524315 HRS524315 IBO524315 ILK524315 IVG524315 JFC524315 JOY524315 JYU524315 KIQ524315 KSM524315 LCI524315 LME524315 LWA524315 MFW524315 MPS524315 MZO524315 NJK524315 NTG524315 ODC524315 OMY524315 OWU524315 PGQ524315 PQM524315 QAI524315 QKE524315 QUA524315 RDW524315 RNS524315 RXO524315 SHK524315 SRG524315 TBC524315 TKY524315 TUU524315 UEQ524315 UOM524315 UYI524315 VIE524315 VSA524315 WBW524315 WLS524315 WVO524315 G589851 JC589851 SY589851 ACU589851 AMQ589851 AWM589851 BGI589851 BQE589851 CAA589851 CJW589851 CTS589851 DDO589851 DNK589851 DXG589851 EHC589851 EQY589851 FAU589851 FKQ589851 FUM589851 GEI589851 GOE589851 GYA589851 HHW589851 HRS589851 IBO589851 ILK589851 IVG589851 JFC589851 JOY589851 JYU589851 KIQ589851 KSM589851 LCI589851 LME589851 LWA589851 MFW589851 MPS589851 MZO589851 NJK589851 NTG589851 ODC589851 OMY589851 OWU589851 PGQ589851 PQM589851 QAI589851 QKE589851 QUA589851 RDW589851 RNS589851 RXO589851 SHK589851 SRG589851 TBC589851 TKY589851 TUU589851 UEQ589851 UOM589851 UYI589851 VIE589851 VSA589851 WBW589851 WLS589851 WVO589851 G655387 JC655387 SY655387 ACU655387 AMQ655387 AWM655387 BGI655387 BQE655387 CAA655387 CJW655387 CTS655387 DDO655387 DNK655387 DXG655387 EHC655387 EQY655387 FAU655387 FKQ655387 FUM655387 GEI655387 GOE655387 GYA655387 HHW655387 HRS655387 IBO655387 ILK655387 IVG655387 JFC655387 JOY655387 JYU655387 KIQ655387 KSM655387 LCI655387 LME655387 LWA655387 MFW655387 MPS655387 MZO655387 NJK655387 NTG655387 ODC655387 OMY655387 OWU655387 PGQ655387 PQM655387 QAI655387 QKE655387 QUA655387 RDW655387 RNS655387 RXO655387 SHK655387 SRG655387 TBC655387 TKY655387 TUU655387 UEQ655387 UOM655387 UYI655387 VIE655387 VSA655387 WBW655387 WLS655387 WVO655387 G720923 JC720923 SY720923 ACU720923 AMQ720923 AWM720923 BGI720923 BQE720923 CAA720923 CJW720923 CTS720923 DDO720923 DNK720923 DXG720923 EHC720923 EQY720923 FAU720923 FKQ720923 FUM720923 GEI720923 GOE720923 GYA720923 HHW720923 HRS720923 IBO720923 ILK720923 IVG720923 JFC720923 JOY720923 JYU720923 KIQ720923 KSM720923 LCI720923 LME720923 LWA720923 MFW720923 MPS720923 MZO720923 NJK720923 NTG720923 ODC720923 OMY720923 OWU720923 PGQ720923 PQM720923 QAI720923 QKE720923 QUA720923 RDW720923 RNS720923 RXO720923 SHK720923 SRG720923 TBC720923 TKY720923 TUU720923 UEQ720923 UOM720923 UYI720923 VIE720923 VSA720923 WBW720923 WLS720923 WVO720923 G786459 JC786459 SY786459 ACU786459 AMQ786459 AWM786459 BGI786459 BQE786459 CAA786459 CJW786459 CTS786459 DDO786459 DNK786459 DXG786459 EHC786459 EQY786459 FAU786459 FKQ786459 FUM786459 GEI786459 GOE786459 GYA786459 HHW786459 HRS786459 IBO786459 ILK786459 IVG786459 JFC786459 JOY786459 JYU786459 KIQ786459 KSM786459 LCI786459 LME786459 LWA786459 MFW786459 MPS786459 MZO786459 NJK786459 NTG786459 ODC786459 OMY786459 OWU786459 PGQ786459 PQM786459 QAI786459 QKE786459 QUA786459 RDW786459 RNS786459 RXO786459 SHK786459 SRG786459 TBC786459 TKY786459 TUU786459 UEQ786459 UOM786459 UYI786459 VIE786459 VSA786459 WBW786459 WLS786459 WVO786459 G851995 JC851995 SY851995 ACU851995 AMQ851995 AWM851995 BGI851995 BQE851995 CAA851995 CJW851995 CTS851995 DDO851995 DNK851995 DXG851995 EHC851995 EQY851995 FAU851995 FKQ851995 FUM851995 GEI851995 GOE851995 GYA851995 HHW851995 HRS851995 IBO851995 ILK851995 IVG851995 JFC851995 JOY851995 JYU851995 KIQ851995 KSM851995 LCI851995 LME851995 LWA851995 MFW851995 MPS851995 MZO851995 NJK851995 NTG851995 ODC851995 OMY851995 OWU851995 PGQ851995 PQM851995 QAI851995 QKE851995 QUA851995 RDW851995 RNS851995 RXO851995 SHK851995 SRG851995 TBC851995 TKY851995 TUU851995 UEQ851995 UOM851995 UYI851995 VIE851995 VSA851995 WBW851995 WLS851995 WVO851995 G917531 JC917531 SY917531 ACU917531 AMQ917531 AWM917531 BGI917531 BQE917531 CAA917531 CJW917531 CTS917531 DDO917531 DNK917531 DXG917531 EHC917531 EQY917531 FAU917531 FKQ917531 FUM917531 GEI917531 GOE917531 GYA917531 HHW917531 HRS917531 IBO917531 ILK917531 IVG917531 JFC917531 JOY917531 JYU917531 KIQ917531 KSM917531 LCI917531 LME917531 LWA917531 MFW917531 MPS917531 MZO917531 NJK917531 NTG917531 ODC917531 OMY917531 OWU917531 PGQ917531 PQM917531 QAI917531 QKE917531 QUA917531 RDW917531 RNS917531 RXO917531 SHK917531 SRG917531 TBC917531 TKY917531 TUU917531 UEQ917531 UOM917531 UYI917531 VIE917531 VSA917531 WBW917531 WLS917531 WVO917531 G983067 JC983067 SY983067 ACU983067 AMQ983067 AWM983067 BGI983067 BQE983067 CAA983067 CJW983067 CTS983067 DDO983067 DNK983067 DXG983067 EHC983067 EQY983067 FAU983067 FKQ983067 FUM983067 GEI983067 GOE983067 GYA983067 HHW983067 HRS983067 IBO983067 ILK983067 IVG983067 JFC983067 JOY983067 JYU983067 KIQ983067 KSM983067 LCI983067 LME983067 LWA983067 MFW983067 MPS983067 MZO983067 NJK983067 NTG983067 ODC983067 OMY983067 OWU983067 PGQ983067 PQM983067 QAI983067 QKE983067 QUA983067 RDW983067 RNS983067 RXO983067 SHK983067 SRG983067 TBC983067 TKY983067 TUU983067 UEQ983067 UOM983067 UYI983067 VIE983067 VSA983067 WBW983067 WLS983067 WVO983067 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G57 JC57 SY57 ACU57 AMQ57 AWM57 BGI57 BQE57 CAA57 CJW57 CTS57 DDO57 DNK57 DXG57 EHC57 EQY57 FAU57 FKQ57 FUM57 GEI57 GOE57 GYA57 HHW57 HRS57 IBO57 ILK57 IVG57 JFC57 JOY57 JYU57 KIQ57 KSM57 LCI57 LME57 LWA57 MFW57 MPS57 MZO57 NJK57 NTG57 ODC57 OMY57 OWU57 PGQ57 PQM57 QAI57 QKE57 QUA57 RDW57 RNS57 RXO57 SHK57 SRG57 TBC57 TKY57 TUU57 UEQ57 UOM57 UYI57 VIE57 VSA57 WBW57 WLS57 WVO57 G65593 JC65593 SY65593 ACU65593 AMQ65593 AWM65593 BGI65593 BQE65593 CAA65593 CJW65593 CTS65593 DDO65593 DNK65593 DXG65593 EHC65593 EQY65593 FAU65593 FKQ65593 FUM65593 GEI65593 GOE65593 GYA65593 HHW65593 HRS65593 IBO65593 ILK65593 IVG65593 JFC65593 JOY65593 JYU65593 KIQ65593 KSM65593 LCI65593 LME65593 LWA65593 MFW65593 MPS65593 MZO65593 NJK65593 NTG65593 ODC65593 OMY65593 OWU65593 PGQ65593 PQM65593 QAI65593 QKE65593 QUA65593 RDW65593 RNS65593 RXO65593 SHK65593 SRG65593 TBC65593 TKY65593 TUU65593 UEQ65593 UOM65593 UYI65593 VIE65593 VSA65593 WBW65593 WLS65593 WVO65593 G131129 JC131129 SY131129 ACU131129 AMQ131129 AWM131129 BGI131129 BQE131129 CAA131129 CJW131129 CTS131129 DDO131129 DNK131129 DXG131129 EHC131129 EQY131129 FAU131129 FKQ131129 FUM131129 GEI131129 GOE131129 GYA131129 HHW131129 HRS131129 IBO131129 ILK131129 IVG131129 JFC131129 JOY131129 JYU131129 KIQ131129 KSM131129 LCI131129 LME131129 LWA131129 MFW131129 MPS131129 MZO131129 NJK131129 NTG131129 ODC131129 OMY131129 OWU131129 PGQ131129 PQM131129 QAI131129 QKE131129 QUA131129 RDW131129 RNS131129 RXO131129 SHK131129 SRG131129 TBC131129 TKY131129 TUU131129 UEQ131129 UOM131129 UYI131129 VIE131129 VSA131129 WBW131129 WLS131129 WVO131129 G196665 JC196665 SY196665 ACU196665 AMQ196665 AWM196665 BGI196665 BQE196665 CAA196665 CJW196665 CTS196665 DDO196665 DNK196665 DXG196665 EHC196665 EQY196665 FAU196665 FKQ196665 FUM196665 GEI196665 GOE196665 GYA196665 HHW196665 HRS196665 IBO196665 ILK196665 IVG196665 JFC196665 JOY196665 JYU196665 KIQ196665 KSM196665 LCI196665 LME196665 LWA196665 MFW196665 MPS196665 MZO196665 NJK196665 NTG196665 ODC196665 OMY196665 OWU196665 PGQ196665 PQM196665 QAI196665 QKE196665 QUA196665 RDW196665 RNS196665 RXO196665 SHK196665 SRG196665 TBC196665 TKY196665 TUU196665 UEQ196665 UOM196665 UYI196665 VIE196665 VSA196665 WBW196665 WLS196665 WVO196665 G262201 JC262201 SY262201 ACU262201 AMQ262201 AWM262201 BGI262201 BQE262201 CAA262201 CJW262201 CTS262201 DDO262201 DNK262201 DXG262201 EHC262201 EQY262201 FAU262201 FKQ262201 FUM262201 GEI262201 GOE262201 GYA262201 HHW262201 HRS262201 IBO262201 ILK262201 IVG262201 JFC262201 JOY262201 JYU262201 KIQ262201 KSM262201 LCI262201 LME262201 LWA262201 MFW262201 MPS262201 MZO262201 NJK262201 NTG262201 ODC262201 OMY262201 OWU262201 PGQ262201 PQM262201 QAI262201 QKE262201 QUA262201 RDW262201 RNS262201 RXO262201 SHK262201 SRG262201 TBC262201 TKY262201 TUU262201 UEQ262201 UOM262201 UYI262201 VIE262201 VSA262201 WBW262201 WLS262201 WVO262201 G327737 JC327737 SY327737 ACU327737 AMQ327737 AWM327737 BGI327737 BQE327737 CAA327737 CJW327737 CTS327737 DDO327737 DNK327737 DXG327737 EHC327737 EQY327737 FAU327737 FKQ327737 FUM327737 GEI327737 GOE327737 GYA327737 HHW327737 HRS327737 IBO327737 ILK327737 IVG327737 JFC327737 JOY327737 JYU327737 KIQ327737 KSM327737 LCI327737 LME327737 LWA327737 MFW327737 MPS327737 MZO327737 NJK327737 NTG327737 ODC327737 OMY327737 OWU327737 PGQ327737 PQM327737 QAI327737 QKE327737 QUA327737 RDW327737 RNS327737 RXO327737 SHK327737 SRG327737 TBC327737 TKY327737 TUU327737 UEQ327737 UOM327737 UYI327737 VIE327737 VSA327737 WBW327737 WLS327737 WVO327737 G393273 JC393273 SY393273 ACU393273 AMQ393273 AWM393273 BGI393273 BQE393273 CAA393273 CJW393273 CTS393273 DDO393273 DNK393273 DXG393273 EHC393273 EQY393273 FAU393273 FKQ393273 FUM393273 GEI393273 GOE393273 GYA393273 HHW393273 HRS393273 IBO393273 ILK393273 IVG393273 JFC393273 JOY393273 JYU393273 KIQ393273 KSM393273 LCI393273 LME393273 LWA393273 MFW393273 MPS393273 MZO393273 NJK393273 NTG393273 ODC393273 OMY393273 OWU393273 PGQ393273 PQM393273 QAI393273 QKE393273 QUA393273 RDW393273 RNS393273 RXO393273 SHK393273 SRG393273 TBC393273 TKY393273 TUU393273 UEQ393273 UOM393273 UYI393273 VIE393273 VSA393273 WBW393273 WLS393273 WVO393273 G458809 JC458809 SY458809 ACU458809 AMQ458809 AWM458809 BGI458809 BQE458809 CAA458809 CJW458809 CTS458809 DDO458809 DNK458809 DXG458809 EHC458809 EQY458809 FAU458809 FKQ458809 FUM458809 GEI458809 GOE458809 GYA458809 HHW458809 HRS458809 IBO458809 ILK458809 IVG458809 JFC458809 JOY458809 JYU458809 KIQ458809 KSM458809 LCI458809 LME458809 LWA458809 MFW458809 MPS458809 MZO458809 NJK458809 NTG458809 ODC458809 OMY458809 OWU458809 PGQ458809 PQM458809 QAI458809 QKE458809 QUA458809 RDW458809 RNS458809 RXO458809 SHK458809 SRG458809 TBC458809 TKY458809 TUU458809 UEQ458809 UOM458809 UYI458809 VIE458809 VSA458809 WBW458809 WLS458809 WVO458809 G524345 JC524345 SY524345 ACU524345 AMQ524345 AWM524345 BGI524345 BQE524345 CAA524345 CJW524345 CTS524345 DDO524345 DNK524345 DXG524345 EHC524345 EQY524345 FAU524345 FKQ524345 FUM524345 GEI524345 GOE524345 GYA524345 HHW524345 HRS524345 IBO524345 ILK524345 IVG524345 JFC524345 JOY524345 JYU524345 KIQ524345 KSM524345 LCI524345 LME524345 LWA524345 MFW524345 MPS524345 MZO524345 NJK524345 NTG524345 ODC524345 OMY524345 OWU524345 PGQ524345 PQM524345 QAI524345 QKE524345 QUA524345 RDW524345 RNS524345 RXO524345 SHK524345 SRG524345 TBC524345 TKY524345 TUU524345 UEQ524345 UOM524345 UYI524345 VIE524345 VSA524345 WBW524345 WLS524345 WVO524345 G589881 JC589881 SY589881 ACU589881 AMQ589881 AWM589881 BGI589881 BQE589881 CAA589881 CJW589881 CTS589881 DDO589881 DNK589881 DXG589881 EHC589881 EQY589881 FAU589881 FKQ589881 FUM589881 GEI589881 GOE589881 GYA589881 HHW589881 HRS589881 IBO589881 ILK589881 IVG589881 JFC589881 JOY589881 JYU589881 KIQ589881 KSM589881 LCI589881 LME589881 LWA589881 MFW589881 MPS589881 MZO589881 NJK589881 NTG589881 ODC589881 OMY589881 OWU589881 PGQ589881 PQM589881 QAI589881 QKE589881 QUA589881 RDW589881 RNS589881 RXO589881 SHK589881 SRG589881 TBC589881 TKY589881 TUU589881 UEQ589881 UOM589881 UYI589881 VIE589881 VSA589881 WBW589881 WLS589881 WVO589881 G655417 JC655417 SY655417 ACU655417 AMQ655417 AWM655417 BGI655417 BQE655417 CAA655417 CJW655417 CTS655417 DDO655417 DNK655417 DXG655417 EHC655417 EQY655417 FAU655417 FKQ655417 FUM655417 GEI655417 GOE655417 GYA655417 HHW655417 HRS655417 IBO655417 ILK655417 IVG655417 JFC655417 JOY655417 JYU655417 KIQ655417 KSM655417 LCI655417 LME655417 LWA655417 MFW655417 MPS655417 MZO655417 NJK655417 NTG655417 ODC655417 OMY655417 OWU655417 PGQ655417 PQM655417 QAI655417 QKE655417 QUA655417 RDW655417 RNS655417 RXO655417 SHK655417 SRG655417 TBC655417 TKY655417 TUU655417 UEQ655417 UOM655417 UYI655417 VIE655417 VSA655417 WBW655417 WLS655417 WVO655417 G720953 JC720953 SY720953 ACU720953 AMQ720953 AWM720953 BGI720953 BQE720953 CAA720953 CJW720953 CTS720953 DDO720953 DNK720953 DXG720953 EHC720953 EQY720953 FAU720953 FKQ720953 FUM720953 GEI720953 GOE720953 GYA720953 HHW720953 HRS720953 IBO720953 ILK720953 IVG720953 JFC720953 JOY720953 JYU720953 KIQ720953 KSM720953 LCI720953 LME720953 LWA720953 MFW720953 MPS720953 MZO720953 NJK720953 NTG720953 ODC720953 OMY720953 OWU720953 PGQ720953 PQM720953 QAI720953 QKE720953 QUA720953 RDW720953 RNS720953 RXO720953 SHK720953 SRG720953 TBC720953 TKY720953 TUU720953 UEQ720953 UOM720953 UYI720953 VIE720953 VSA720953 WBW720953 WLS720953 WVO720953 G786489 JC786489 SY786489 ACU786489 AMQ786489 AWM786489 BGI786489 BQE786489 CAA786489 CJW786489 CTS786489 DDO786489 DNK786489 DXG786489 EHC786489 EQY786489 FAU786489 FKQ786489 FUM786489 GEI786489 GOE786489 GYA786489 HHW786489 HRS786489 IBO786489 ILK786489 IVG786489 JFC786489 JOY786489 JYU786489 KIQ786489 KSM786489 LCI786489 LME786489 LWA786489 MFW786489 MPS786489 MZO786489 NJK786489 NTG786489 ODC786489 OMY786489 OWU786489 PGQ786489 PQM786489 QAI786489 QKE786489 QUA786489 RDW786489 RNS786489 RXO786489 SHK786489 SRG786489 TBC786489 TKY786489 TUU786489 UEQ786489 UOM786489 UYI786489 VIE786489 VSA786489 WBW786489 WLS786489 WVO786489 G852025 JC852025 SY852025 ACU852025 AMQ852025 AWM852025 BGI852025 BQE852025 CAA852025 CJW852025 CTS852025 DDO852025 DNK852025 DXG852025 EHC852025 EQY852025 FAU852025 FKQ852025 FUM852025 GEI852025 GOE852025 GYA852025 HHW852025 HRS852025 IBO852025 ILK852025 IVG852025 JFC852025 JOY852025 JYU852025 KIQ852025 KSM852025 LCI852025 LME852025 LWA852025 MFW852025 MPS852025 MZO852025 NJK852025 NTG852025 ODC852025 OMY852025 OWU852025 PGQ852025 PQM852025 QAI852025 QKE852025 QUA852025 RDW852025 RNS852025 RXO852025 SHK852025 SRG852025 TBC852025 TKY852025 TUU852025 UEQ852025 UOM852025 UYI852025 VIE852025 VSA852025 WBW852025 WLS852025 WVO852025 G917561 JC917561 SY917561 ACU917561 AMQ917561 AWM917561 BGI917561 BQE917561 CAA917561 CJW917561 CTS917561 DDO917561 DNK917561 DXG917561 EHC917561 EQY917561 FAU917561 FKQ917561 FUM917561 GEI917561 GOE917561 GYA917561 HHW917561 HRS917561 IBO917561 ILK917561 IVG917561 JFC917561 JOY917561 JYU917561 KIQ917561 KSM917561 LCI917561 LME917561 LWA917561 MFW917561 MPS917561 MZO917561 NJK917561 NTG917561 ODC917561 OMY917561 OWU917561 PGQ917561 PQM917561 QAI917561 QKE917561 QUA917561 RDW917561 RNS917561 RXO917561 SHK917561 SRG917561 TBC917561 TKY917561 TUU917561 UEQ917561 UOM917561 UYI917561 VIE917561 VSA917561 WBW917561 WLS917561 WVO917561 G983097 JC983097 SY983097 ACU983097 AMQ983097 AWM983097 BGI983097 BQE983097 CAA983097 CJW983097 CTS983097 DDO983097 DNK983097 DXG983097 EHC983097 EQY983097 FAU983097 FKQ983097 FUM983097 GEI983097 GOE983097 GYA983097 HHW983097 HRS983097 IBO983097 ILK983097 IVG983097 JFC983097 JOY983097 JYU983097 KIQ983097 KSM983097 LCI983097 LME983097 LWA983097 MFW983097 MPS983097 MZO983097 NJK983097 NTG983097 ODC983097 OMY983097 OWU983097 PGQ983097 PQM983097 QAI983097 QKE983097 QUA983097 RDW983097 RNS983097 RXO983097 SHK983097 SRG983097 TBC983097 TKY983097 TUU983097 UEQ983097 UOM983097 UYI983097 VIE983097 VSA983097 WBW983097 WLS983097 WVO983097 C57 IY57 SU57 ACQ57 AMM57 AWI57 BGE57 BQA57 BZW57 CJS57 CTO57 DDK57 DNG57 DXC57 EGY57 EQU57 FAQ57 FKM57 FUI57 GEE57 GOA57 GXW57 HHS57 HRO57 IBK57 ILG57 IVC57 JEY57 JOU57 JYQ57 KIM57 KSI57 LCE57 LMA57 LVW57 MFS57 MPO57 MZK57 NJG57 NTC57 OCY57 OMU57 OWQ57 PGM57 PQI57 QAE57 QKA57 QTW57 RDS57 RNO57 RXK57 SHG57 SRC57 TAY57 TKU57 TUQ57 UEM57 UOI57 UYE57 VIA57 VRW57 WBS57 WLO57 WVK57 C65593 IY65593 SU65593 ACQ65593 AMM65593 AWI65593 BGE65593 BQA65593 BZW65593 CJS65593 CTO65593 DDK65593 DNG65593 DXC65593 EGY65593 EQU65593 FAQ65593 FKM65593 FUI65593 GEE65593 GOA65593 GXW65593 HHS65593 HRO65593 IBK65593 ILG65593 IVC65593 JEY65593 JOU65593 JYQ65593 KIM65593 KSI65593 LCE65593 LMA65593 LVW65593 MFS65593 MPO65593 MZK65593 NJG65593 NTC65593 OCY65593 OMU65593 OWQ65593 PGM65593 PQI65593 QAE65593 QKA65593 QTW65593 RDS65593 RNO65593 RXK65593 SHG65593 SRC65593 TAY65593 TKU65593 TUQ65593 UEM65593 UOI65593 UYE65593 VIA65593 VRW65593 WBS65593 WLO65593 WVK65593 C131129 IY131129 SU131129 ACQ131129 AMM131129 AWI131129 BGE131129 BQA131129 BZW131129 CJS131129 CTO131129 DDK131129 DNG131129 DXC131129 EGY131129 EQU131129 FAQ131129 FKM131129 FUI131129 GEE131129 GOA131129 GXW131129 HHS131129 HRO131129 IBK131129 ILG131129 IVC131129 JEY131129 JOU131129 JYQ131129 KIM131129 KSI131129 LCE131129 LMA131129 LVW131129 MFS131129 MPO131129 MZK131129 NJG131129 NTC131129 OCY131129 OMU131129 OWQ131129 PGM131129 PQI131129 QAE131129 QKA131129 QTW131129 RDS131129 RNO131129 RXK131129 SHG131129 SRC131129 TAY131129 TKU131129 TUQ131129 UEM131129 UOI131129 UYE131129 VIA131129 VRW131129 WBS131129 WLO131129 WVK131129 C196665 IY196665 SU196665 ACQ196665 AMM196665 AWI196665 BGE196665 BQA196665 BZW196665 CJS196665 CTO196665 DDK196665 DNG196665 DXC196665 EGY196665 EQU196665 FAQ196665 FKM196665 FUI196665 GEE196665 GOA196665 GXW196665 HHS196665 HRO196665 IBK196665 ILG196665 IVC196665 JEY196665 JOU196665 JYQ196665 KIM196665 KSI196665 LCE196665 LMA196665 LVW196665 MFS196665 MPO196665 MZK196665 NJG196665 NTC196665 OCY196665 OMU196665 OWQ196665 PGM196665 PQI196665 QAE196665 QKA196665 QTW196665 RDS196665 RNO196665 RXK196665 SHG196665 SRC196665 TAY196665 TKU196665 TUQ196665 UEM196665 UOI196665 UYE196665 VIA196665 VRW196665 WBS196665 WLO196665 WVK196665 C262201 IY262201 SU262201 ACQ262201 AMM262201 AWI262201 BGE262201 BQA262201 BZW262201 CJS262201 CTO262201 DDK262201 DNG262201 DXC262201 EGY262201 EQU262201 FAQ262201 FKM262201 FUI262201 GEE262201 GOA262201 GXW262201 HHS262201 HRO262201 IBK262201 ILG262201 IVC262201 JEY262201 JOU262201 JYQ262201 KIM262201 KSI262201 LCE262201 LMA262201 LVW262201 MFS262201 MPO262201 MZK262201 NJG262201 NTC262201 OCY262201 OMU262201 OWQ262201 PGM262201 PQI262201 QAE262201 QKA262201 QTW262201 RDS262201 RNO262201 RXK262201 SHG262201 SRC262201 TAY262201 TKU262201 TUQ262201 UEM262201 UOI262201 UYE262201 VIA262201 VRW262201 WBS262201 WLO262201 WVK262201 C327737 IY327737 SU327737 ACQ327737 AMM327737 AWI327737 BGE327737 BQA327737 BZW327737 CJS327737 CTO327737 DDK327737 DNG327737 DXC327737 EGY327737 EQU327737 FAQ327737 FKM327737 FUI327737 GEE327737 GOA327737 GXW327737 HHS327737 HRO327737 IBK327737 ILG327737 IVC327737 JEY327737 JOU327737 JYQ327737 KIM327737 KSI327737 LCE327737 LMA327737 LVW327737 MFS327737 MPO327737 MZK327737 NJG327737 NTC327737 OCY327737 OMU327737 OWQ327737 PGM327737 PQI327737 QAE327737 QKA327737 QTW327737 RDS327737 RNO327737 RXK327737 SHG327737 SRC327737 TAY327737 TKU327737 TUQ327737 UEM327737 UOI327737 UYE327737 VIA327737 VRW327737 WBS327737 WLO327737 WVK327737 C393273 IY393273 SU393273 ACQ393273 AMM393273 AWI393273 BGE393273 BQA393273 BZW393273 CJS393273 CTO393273 DDK393273 DNG393273 DXC393273 EGY393273 EQU393273 FAQ393273 FKM393273 FUI393273 GEE393273 GOA393273 GXW393273 HHS393273 HRO393273 IBK393273 ILG393273 IVC393273 JEY393273 JOU393273 JYQ393273 KIM393273 KSI393273 LCE393273 LMA393273 LVW393273 MFS393273 MPO393273 MZK393273 NJG393273 NTC393273 OCY393273 OMU393273 OWQ393273 PGM393273 PQI393273 QAE393273 QKA393273 QTW393273 RDS393273 RNO393273 RXK393273 SHG393273 SRC393273 TAY393273 TKU393273 TUQ393273 UEM393273 UOI393273 UYE393273 VIA393273 VRW393273 WBS393273 WLO393273 WVK393273 C458809 IY458809 SU458809 ACQ458809 AMM458809 AWI458809 BGE458809 BQA458809 BZW458809 CJS458809 CTO458809 DDK458809 DNG458809 DXC458809 EGY458809 EQU458809 FAQ458809 FKM458809 FUI458809 GEE458809 GOA458809 GXW458809 HHS458809 HRO458809 IBK458809 ILG458809 IVC458809 JEY458809 JOU458809 JYQ458809 KIM458809 KSI458809 LCE458809 LMA458809 LVW458809 MFS458809 MPO458809 MZK458809 NJG458809 NTC458809 OCY458809 OMU458809 OWQ458809 PGM458809 PQI458809 QAE458809 QKA458809 QTW458809 RDS458809 RNO458809 RXK458809 SHG458809 SRC458809 TAY458809 TKU458809 TUQ458809 UEM458809 UOI458809 UYE458809 VIA458809 VRW458809 WBS458809 WLO458809 WVK458809 C524345 IY524345 SU524345 ACQ524345 AMM524345 AWI524345 BGE524345 BQA524345 BZW524345 CJS524345 CTO524345 DDK524345 DNG524345 DXC524345 EGY524345 EQU524345 FAQ524345 FKM524345 FUI524345 GEE524345 GOA524345 GXW524345 HHS524345 HRO524345 IBK524345 ILG524345 IVC524345 JEY524345 JOU524345 JYQ524345 KIM524345 KSI524345 LCE524345 LMA524345 LVW524345 MFS524345 MPO524345 MZK524345 NJG524345 NTC524345 OCY524345 OMU524345 OWQ524345 PGM524345 PQI524345 QAE524345 QKA524345 QTW524345 RDS524345 RNO524345 RXK524345 SHG524345 SRC524345 TAY524345 TKU524345 TUQ524345 UEM524345 UOI524345 UYE524345 VIA524345 VRW524345 WBS524345 WLO524345 WVK524345 C589881 IY589881 SU589881 ACQ589881 AMM589881 AWI589881 BGE589881 BQA589881 BZW589881 CJS589881 CTO589881 DDK589881 DNG589881 DXC589881 EGY589881 EQU589881 FAQ589881 FKM589881 FUI589881 GEE589881 GOA589881 GXW589881 HHS589881 HRO589881 IBK589881 ILG589881 IVC589881 JEY589881 JOU589881 JYQ589881 KIM589881 KSI589881 LCE589881 LMA589881 LVW589881 MFS589881 MPO589881 MZK589881 NJG589881 NTC589881 OCY589881 OMU589881 OWQ589881 PGM589881 PQI589881 QAE589881 QKA589881 QTW589881 RDS589881 RNO589881 RXK589881 SHG589881 SRC589881 TAY589881 TKU589881 TUQ589881 UEM589881 UOI589881 UYE589881 VIA589881 VRW589881 WBS589881 WLO589881 WVK589881 C655417 IY655417 SU655417 ACQ655417 AMM655417 AWI655417 BGE655417 BQA655417 BZW655417 CJS655417 CTO655417 DDK655417 DNG655417 DXC655417 EGY655417 EQU655417 FAQ655417 FKM655417 FUI655417 GEE655417 GOA655417 GXW655417 HHS655417 HRO655417 IBK655417 ILG655417 IVC655417 JEY655417 JOU655417 JYQ655417 KIM655417 KSI655417 LCE655417 LMA655417 LVW655417 MFS655417 MPO655417 MZK655417 NJG655417 NTC655417 OCY655417 OMU655417 OWQ655417 PGM655417 PQI655417 QAE655417 QKA655417 QTW655417 RDS655417 RNO655417 RXK655417 SHG655417 SRC655417 TAY655417 TKU655417 TUQ655417 UEM655417 UOI655417 UYE655417 VIA655417 VRW655417 WBS655417 WLO655417 WVK655417 C720953 IY720953 SU720953 ACQ720953 AMM720953 AWI720953 BGE720953 BQA720953 BZW720953 CJS720953 CTO720953 DDK720953 DNG720953 DXC720953 EGY720953 EQU720953 FAQ720953 FKM720953 FUI720953 GEE720953 GOA720953 GXW720953 HHS720953 HRO720953 IBK720953 ILG720953 IVC720953 JEY720953 JOU720953 JYQ720953 KIM720953 KSI720953 LCE720953 LMA720953 LVW720953 MFS720953 MPO720953 MZK720953 NJG720953 NTC720953 OCY720953 OMU720953 OWQ720953 PGM720953 PQI720953 QAE720953 QKA720953 QTW720953 RDS720953 RNO720953 RXK720953 SHG720953 SRC720953 TAY720953 TKU720953 TUQ720953 UEM720953 UOI720953 UYE720953 VIA720953 VRW720953 WBS720953 WLO720953 WVK720953 C786489 IY786489 SU786489 ACQ786489 AMM786489 AWI786489 BGE786489 BQA786489 BZW786489 CJS786489 CTO786489 DDK786489 DNG786489 DXC786489 EGY786489 EQU786489 FAQ786489 FKM786489 FUI786489 GEE786489 GOA786489 GXW786489 HHS786489 HRO786489 IBK786489 ILG786489 IVC786489 JEY786489 JOU786489 JYQ786489 KIM786489 KSI786489 LCE786489 LMA786489 LVW786489 MFS786489 MPO786489 MZK786489 NJG786489 NTC786489 OCY786489 OMU786489 OWQ786489 PGM786489 PQI786489 QAE786489 QKA786489 QTW786489 RDS786489 RNO786489 RXK786489 SHG786489 SRC786489 TAY786489 TKU786489 TUQ786489 UEM786489 UOI786489 UYE786489 VIA786489 VRW786489 WBS786489 WLO786489 WVK786489 C852025 IY852025 SU852025 ACQ852025 AMM852025 AWI852025 BGE852025 BQA852025 BZW852025 CJS852025 CTO852025 DDK852025 DNG852025 DXC852025 EGY852025 EQU852025 FAQ852025 FKM852025 FUI852025 GEE852025 GOA852025 GXW852025 HHS852025 HRO852025 IBK852025 ILG852025 IVC852025 JEY852025 JOU852025 JYQ852025 KIM852025 KSI852025 LCE852025 LMA852025 LVW852025 MFS852025 MPO852025 MZK852025 NJG852025 NTC852025 OCY852025 OMU852025 OWQ852025 PGM852025 PQI852025 QAE852025 QKA852025 QTW852025 RDS852025 RNO852025 RXK852025 SHG852025 SRC852025 TAY852025 TKU852025 TUQ852025 UEM852025 UOI852025 UYE852025 VIA852025 VRW852025 WBS852025 WLO852025 WVK852025 C917561 IY917561 SU917561 ACQ917561 AMM917561 AWI917561 BGE917561 BQA917561 BZW917561 CJS917561 CTO917561 DDK917561 DNG917561 DXC917561 EGY917561 EQU917561 FAQ917561 FKM917561 FUI917561 GEE917561 GOA917561 GXW917561 HHS917561 HRO917561 IBK917561 ILG917561 IVC917561 JEY917561 JOU917561 JYQ917561 KIM917561 KSI917561 LCE917561 LMA917561 LVW917561 MFS917561 MPO917561 MZK917561 NJG917561 NTC917561 OCY917561 OMU917561 OWQ917561 PGM917561 PQI917561 QAE917561 QKA917561 QTW917561 RDS917561 RNO917561 RXK917561 SHG917561 SRC917561 TAY917561 TKU917561 TUQ917561 UEM917561 UOI917561 UYE917561 VIA917561 VRW917561 WBS917561 WLO917561 WVK917561 C983097 IY983097 SU983097 ACQ983097 AMM983097 AWI983097 BGE983097 BQA983097 BZW983097 CJS983097 CTO983097 DDK983097 DNG983097 DXC983097 EGY983097 EQU983097 FAQ983097 FKM983097 FUI983097 GEE983097 GOA983097 GXW983097 HHS983097 HRO983097 IBK983097 ILG983097 IVC983097 JEY983097 JOU983097 JYQ983097 KIM983097 KSI983097 LCE983097 LMA983097 LVW983097 MFS983097 MPO983097 MZK983097 NJG983097 NTC983097 OCY983097 OMU983097 OWQ983097 PGM983097 PQI983097 QAE983097 QKA983097 QTW983097 RDS983097 RNO983097 RXK983097 SHG983097 SRC983097 TAY983097 TKU983097 TUQ983097 UEM983097 UOI983097 UYE983097 VIA983097 VRW983097 WBS983097 WLO983097 WVK983097" xr:uid="{A293F69F-18B1-A24D-8523-BF9847A90CBB}"/>
    <dataValidation type="list" allowBlank="1" showInputMessage="1" showErrorMessage="1" prompt="Please indicate SFM or RPM_x000a_" sqref="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xr:uid="{F9984F58-5F78-BB4F-99AC-F84941D7B856}">
      <formula1>"SFM, RPM"</formula1>
    </dataValidation>
  </dataValidations>
  <pageMargins left="0.75" right="0.75" top="1" bottom="1" header="0.3" footer="0.3"/>
  <pageSetup orientation="portrait"/>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APX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Kettlewell</dc:creator>
  <cp:lastModifiedBy>Christa Kettlewell</cp:lastModifiedBy>
  <dcterms:created xsi:type="dcterms:W3CDTF">2026-02-16T16:01:11Z</dcterms:created>
  <dcterms:modified xsi:type="dcterms:W3CDTF">2026-02-16T16:01:21Z</dcterms:modified>
</cp:coreProperties>
</file>