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kettlewell/Desktop/"/>
    </mc:Choice>
  </mc:AlternateContent>
  <xr:revisionPtr revIDLastSave="0" documentId="8_{7E375282-3884-B046-9CD4-3169FEBE39C8}" xr6:coauthVersionLast="47" xr6:coauthVersionMax="47" xr10:uidLastSave="{00000000-0000-0000-0000-000000000000}"/>
  <bookViews>
    <workbookView xWindow="3660" yWindow="2760" windowWidth="27640" windowHeight="16680" xr2:uid="{9987AB53-0FCE-714B-A174-521689EA35ED}"/>
  </bookViews>
  <sheets>
    <sheet name="4TEX"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A18" i="1"/>
  <c r="C18" i="1"/>
  <c r="A20" i="1"/>
  <c r="C20" i="1"/>
  <c r="C14" i="1" s="1"/>
  <c r="C22" i="1"/>
  <c r="C23" i="1"/>
  <c r="C24" i="1"/>
  <c r="C25" i="1"/>
  <c r="C57" i="1" s="1"/>
  <c r="C34" i="1"/>
  <c r="C35" i="1"/>
  <c r="A39" i="1"/>
  <c r="C39" i="1"/>
  <c r="A41" i="1"/>
  <c r="C41" i="1"/>
  <c r="C43" i="1"/>
  <c r="C44" i="1"/>
  <c r="C45" i="1"/>
  <c r="C46" i="1"/>
  <c r="G53" i="1"/>
  <c r="G57" i="1" s="1"/>
  <c r="C55" i="1"/>
  <c r="G55" i="1"/>
  <c r="C59" i="1" l="1"/>
  <c r="C60" i="1" s="1"/>
  <c r="C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robrown</author>
    <author>Jacob Miller</author>
  </authors>
  <commentList>
    <comment ref="A5" authorId="0" shapeId="0" xr:uid="{79D9A2CD-60E2-8641-8D8F-2F02E28AF218}">
      <text>
        <r>
          <rPr>
            <b/>
            <sz val="8"/>
            <color indexed="81"/>
            <rFont val="Tahoma"/>
            <family val="2"/>
          </rPr>
          <t>Machine burdern rate in dollars per hour.
Example: $60.00</t>
        </r>
        <r>
          <rPr>
            <sz val="8"/>
            <color indexed="81"/>
            <rFont val="Tahoma"/>
            <family val="2"/>
          </rPr>
          <t xml:space="preserve">
</t>
        </r>
      </text>
    </comment>
    <comment ref="A9" authorId="1" shapeId="0" xr:uid="{13FD3F2D-351A-4C49-996D-A2F88E1843B4}">
      <text>
        <r>
          <rPr>
            <b/>
            <sz val="9"/>
            <color indexed="81"/>
            <rFont val="Tahoma"/>
            <family val="2"/>
          </rPr>
          <t>4TEX Body Item Number
Example: D3072300M-100F</t>
        </r>
      </text>
    </comment>
    <comment ref="E9" authorId="1" shapeId="0" xr:uid="{540D0D59-1B35-E548-814C-DCBEF69D0443}">
      <text>
        <r>
          <rPr>
            <b/>
            <sz val="9"/>
            <color indexed="81"/>
            <rFont val="Tahoma"/>
            <family val="2"/>
          </rPr>
          <t>Inboard insert item number.
Example: 
4T-030203C-P</t>
        </r>
        <r>
          <rPr>
            <sz val="9"/>
            <color indexed="81"/>
            <rFont val="Tahoma"/>
            <family val="2"/>
          </rPr>
          <t xml:space="preserve">
</t>
        </r>
      </text>
    </comment>
    <comment ref="A10" authorId="1" shapeId="0" xr:uid="{2CA33E5F-AEAA-5042-BB40-0853F0D848EB}">
      <text>
        <r>
          <rPr>
            <b/>
            <sz val="9"/>
            <color indexed="81"/>
            <rFont val="Tahoma"/>
            <family val="2"/>
          </rPr>
          <t xml:space="preserve">Cost of the drill body in dollars.
Example: $100 </t>
        </r>
        <r>
          <rPr>
            <sz val="9"/>
            <color indexed="81"/>
            <rFont val="Tahoma"/>
            <family val="2"/>
          </rPr>
          <t xml:space="preserve">
</t>
        </r>
      </text>
    </comment>
    <comment ref="E10" authorId="1" shapeId="0" xr:uid="{C2667EE3-CE53-4E47-A9F6-A4988985D54F}">
      <text>
        <r>
          <rPr>
            <b/>
            <sz val="9"/>
            <color indexed="81"/>
            <rFont val="Tahoma"/>
            <family val="2"/>
          </rPr>
          <t xml:space="preserve">Inboard insert cost in dollars.
Example: $10
</t>
        </r>
        <r>
          <rPr>
            <sz val="9"/>
            <color indexed="81"/>
            <rFont val="Tahoma"/>
            <family val="2"/>
          </rPr>
          <t xml:space="preserve">
</t>
        </r>
      </text>
    </comment>
    <comment ref="A11" authorId="1" shapeId="0" xr:uid="{25D65F43-57C3-6C4C-AFD5-C8D8B6E81BED}">
      <text>
        <r>
          <rPr>
            <b/>
            <sz val="9"/>
            <color indexed="81"/>
            <rFont val="Tahoma"/>
            <family val="2"/>
          </rPr>
          <t>Number of insert changes achieved with one body (single pocket).
Example: 100</t>
        </r>
        <r>
          <rPr>
            <sz val="9"/>
            <color indexed="81"/>
            <rFont val="Tahoma"/>
            <family val="2"/>
          </rPr>
          <t xml:space="preserve">
</t>
        </r>
      </text>
    </comment>
    <comment ref="E11" authorId="1" shapeId="0" xr:uid="{0F31FD21-7186-C64D-8F04-C51DCF015F97}">
      <text>
        <r>
          <rPr>
            <b/>
            <sz val="9"/>
            <color indexed="81"/>
            <rFont val="Tahoma"/>
            <family val="2"/>
          </rPr>
          <t>Number of cutting edges per insert
Example: 4</t>
        </r>
        <r>
          <rPr>
            <sz val="9"/>
            <color indexed="81"/>
            <rFont val="Tahoma"/>
            <family val="2"/>
          </rPr>
          <t xml:space="preserve">
</t>
        </r>
      </text>
    </comment>
    <comment ref="A12" authorId="1" shapeId="0" xr:uid="{925C7AC1-D3C4-F04F-8A31-31BCE8FB38FC}">
      <text>
        <r>
          <rPr>
            <b/>
            <sz val="9"/>
            <color indexed="81"/>
            <rFont val="Tahoma"/>
            <family val="2"/>
          </rPr>
          <t>Depth of cut in inches.
Example: 1.25</t>
        </r>
        <r>
          <rPr>
            <sz val="9"/>
            <color indexed="81"/>
            <rFont val="Tahoma"/>
            <family val="2"/>
          </rPr>
          <t xml:space="preserve">
</t>
        </r>
      </text>
    </comment>
    <comment ref="E12" authorId="1" shapeId="0" xr:uid="{D7F9E193-02B1-514B-B480-1823CA1C9EA0}">
      <text>
        <r>
          <rPr>
            <b/>
            <sz val="9"/>
            <color indexed="81"/>
            <rFont val="Tahoma"/>
            <family val="2"/>
          </rPr>
          <t>Number of holes drilled per cutting edge
Example: 300</t>
        </r>
      </text>
    </comment>
    <comment ref="A13" authorId="1" shapeId="0" xr:uid="{C7015C6B-3058-6547-9494-D747B62B02B5}">
      <text>
        <r>
          <rPr>
            <b/>
            <sz val="9"/>
            <color indexed="81"/>
            <rFont val="Tahoma"/>
            <family val="2"/>
          </rPr>
          <t>Autocalculated.  Total inches drilled with on full set of inserts</t>
        </r>
        <r>
          <rPr>
            <sz val="9"/>
            <color indexed="81"/>
            <rFont val="Tahoma"/>
            <family val="2"/>
          </rPr>
          <t xml:space="preserve">
</t>
        </r>
      </text>
    </comment>
    <comment ref="E13" authorId="1" shapeId="0" xr:uid="{6416E956-6913-574B-9E2B-2FE58B3D9967}">
      <text>
        <r>
          <rPr>
            <b/>
            <sz val="9"/>
            <color indexed="81"/>
            <rFont val="Tahoma"/>
            <family val="2"/>
          </rPr>
          <t xml:space="preserve">Outboard insert item number.
Example:
4T-030203P-P
</t>
        </r>
        <r>
          <rPr>
            <sz val="9"/>
            <color indexed="81"/>
            <rFont val="Tahoma"/>
            <family val="2"/>
          </rPr>
          <t xml:space="preserve">
</t>
        </r>
      </text>
    </comment>
    <comment ref="A14" authorId="1" shapeId="0" xr:uid="{51AE00F5-5021-DF42-ADFF-4A3397AD20C8}">
      <text>
        <r>
          <rPr>
            <b/>
            <sz val="9"/>
            <color indexed="81"/>
            <rFont val="Tahoma"/>
            <family val="2"/>
          </rPr>
          <t>Autocalculated.  Total minutes drilled with one full set of inserts</t>
        </r>
        <r>
          <rPr>
            <sz val="9"/>
            <color indexed="81"/>
            <rFont val="Tahoma"/>
            <family val="2"/>
          </rPr>
          <t xml:space="preserve">
</t>
        </r>
      </text>
    </comment>
    <comment ref="E14" authorId="1" shapeId="0" xr:uid="{99E9C81F-A21B-9244-9BE3-46D6F274D09A}">
      <text>
        <r>
          <rPr>
            <b/>
            <sz val="9"/>
            <color indexed="81"/>
            <rFont val="Tahoma"/>
            <family val="2"/>
          </rPr>
          <t>Outboard insert cost in dollars.
Example: $10</t>
        </r>
        <r>
          <rPr>
            <sz val="9"/>
            <color indexed="81"/>
            <rFont val="Tahoma"/>
            <family val="2"/>
          </rPr>
          <t xml:space="preserve">
</t>
        </r>
      </text>
    </comment>
    <comment ref="A15" authorId="1" shapeId="0" xr:uid="{79014483-EFE7-ED4D-B498-36878FBBA032}">
      <text>
        <r>
          <rPr>
            <b/>
            <sz val="9"/>
            <color indexed="81"/>
            <rFont val="Tahoma"/>
            <family val="2"/>
          </rPr>
          <t>Down time in minutes to change the tool.  Example: 5</t>
        </r>
        <r>
          <rPr>
            <sz val="9"/>
            <color indexed="81"/>
            <rFont val="Tahoma"/>
            <family val="2"/>
          </rPr>
          <t xml:space="preserve">
</t>
        </r>
      </text>
    </comment>
    <comment ref="E15" authorId="1" shapeId="0" xr:uid="{CA8A1C63-8667-5242-A082-FB7CBB5D3245}">
      <text>
        <r>
          <rPr>
            <b/>
            <sz val="9"/>
            <color indexed="81"/>
            <rFont val="Tahoma"/>
            <family val="2"/>
          </rPr>
          <t>Number of cutting edges per insert
Example: 4</t>
        </r>
        <r>
          <rPr>
            <sz val="9"/>
            <color indexed="81"/>
            <rFont val="Tahoma"/>
            <family val="2"/>
          </rPr>
          <t xml:space="preserve">
</t>
        </r>
      </text>
    </comment>
    <comment ref="A16" authorId="1" shapeId="0" xr:uid="{A80F2AA5-610C-0A49-9E37-62F3FDD42DEA}">
      <text>
        <r>
          <rPr>
            <b/>
            <sz val="9"/>
            <color indexed="81"/>
            <rFont val="Tahoma"/>
            <family val="2"/>
          </rPr>
          <t>Diamter of hole in inches.
Example: 1.25</t>
        </r>
        <r>
          <rPr>
            <sz val="9"/>
            <color indexed="81"/>
            <rFont val="Tahoma"/>
            <family val="2"/>
          </rPr>
          <t xml:space="preserve">
</t>
        </r>
      </text>
    </comment>
    <comment ref="E16" authorId="1" shapeId="0" xr:uid="{D837D5F9-8D87-254D-8772-F0ED16F6142F}">
      <text>
        <r>
          <rPr>
            <b/>
            <sz val="9"/>
            <color indexed="81"/>
            <rFont val="Tahoma"/>
            <family val="2"/>
          </rPr>
          <t>Number of holes drilled per cutting edge
Example: 300</t>
        </r>
        <r>
          <rPr>
            <sz val="9"/>
            <color indexed="81"/>
            <rFont val="Tahoma"/>
            <family val="2"/>
          </rPr>
          <t xml:space="preserve">
</t>
        </r>
      </text>
    </comment>
    <comment ref="A17" authorId="1" shapeId="0" xr:uid="{68CB34EA-903F-7948-9203-CF2495C73515}">
      <text>
        <r>
          <rPr>
            <b/>
            <sz val="9"/>
            <color indexed="81"/>
            <rFont val="Tahoma"/>
            <family val="2"/>
          </rPr>
          <t>Select data entry for SFM or RPM using grey pull down box. You must click in this field to make selection.</t>
        </r>
        <r>
          <rPr>
            <sz val="9"/>
            <color indexed="81"/>
            <rFont val="Tahoma"/>
            <family val="2"/>
          </rPr>
          <t xml:space="preserve">
</t>
        </r>
      </text>
    </comment>
    <comment ref="A18" authorId="1" shapeId="0" xr:uid="{89D9B354-1C15-8744-B054-97A89DADF5E8}">
      <text>
        <r>
          <rPr>
            <b/>
            <sz val="9"/>
            <color indexed="81"/>
            <rFont val="Tahoma"/>
            <family val="2"/>
          </rPr>
          <t>Auto calculation of either RPM or SFM, depending on selection made above.</t>
        </r>
        <r>
          <rPr>
            <sz val="9"/>
            <color indexed="81"/>
            <rFont val="Tahoma"/>
            <family val="2"/>
          </rPr>
          <t xml:space="preserve">
</t>
        </r>
      </text>
    </comment>
    <comment ref="A19" authorId="1" shapeId="0" xr:uid="{86C9C476-317E-D441-8BAD-9365C362A2F6}">
      <text>
        <r>
          <rPr>
            <b/>
            <sz val="9"/>
            <color indexed="81"/>
            <rFont val="Tahoma"/>
            <family val="2"/>
          </rPr>
          <t>Inches per Revolution feed rate.
Example: .010</t>
        </r>
        <r>
          <rPr>
            <sz val="9"/>
            <color indexed="81"/>
            <rFont val="Tahoma"/>
            <family val="2"/>
          </rPr>
          <t xml:space="preserve">
</t>
        </r>
      </text>
    </comment>
    <comment ref="A20" authorId="1" shapeId="0" xr:uid="{8E3CFCD1-EAD9-7540-B980-34B50024EDEC}">
      <text>
        <r>
          <rPr>
            <b/>
            <sz val="9"/>
            <color indexed="81"/>
            <rFont val="Tahoma"/>
            <family val="2"/>
          </rPr>
          <t>Inch per Minute penetration rate.
Auto calculation.</t>
        </r>
        <r>
          <rPr>
            <sz val="9"/>
            <color indexed="81"/>
            <rFont val="Tahoma"/>
            <family val="2"/>
          </rPr>
          <t xml:space="preserve">
</t>
        </r>
      </text>
    </comment>
    <comment ref="A21" authorId="1" shapeId="0" xr:uid="{ECCF51B2-2465-1248-B4B9-B9497DAAA859}">
      <text>
        <r>
          <rPr>
            <b/>
            <sz val="9"/>
            <color indexed="81"/>
            <rFont val="Tahoma"/>
            <family val="2"/>
          </rPr>
          <t>Time in seconds to index to next operation.
Example: 10</t>
        </r>
        <r>
          <rPr>
            <sz val="9"/>
            <color indexed="81"/>
            <rFont val="Tahoma"/>
            <family val="2"/>
          </rPr>
          <t xml:space="preserve">
</t>
        </r>
      </text>
    </comment>
    <comment ref="A22" authorId="1" shapeId="0" xr:uid="{4742020C-6BE6-AC46-97D5-424F9AE408F6}">
      <text>
        <r>
          <rPr>
            <b/>
            <sz val="9"/>
            <color indexed="81"/>
            <rFont val="Tahoma"/>
            <family val="2"/>
          </rPr>
          <t>Time in seconds to complete operation.
Auto calculation.</t>
        </r>
        <r>
          <rPr>
            <sz val="9"/>
            <color indexed="81"/>
            <rFont val="Tahoma"/>
            <family val="2"/>
          </rPr>
          <t xml:space="preserve">
</t>
        </r>
      </text>
    </comment>
    <comment ref="A23" authorId="1" shapeId="0" xr:uid="{0E884959-8625-9A4F-9EBB-C630F7CD7C7E}">
      <text>
        <r>
          <rPr>
            <b/>
            <sz val="9"/>
            <color indexed="81"/>
            <rFont val="Tahoma"/>
            <family val="2"/>
          </rPr>
          <t>Cost of process time based on Machine $ Hour.
Auto calculation.</t>
        </r>
        <r>
          <rPr>
            <sz val="9"/>
            <color indexed="81"/>
            <rFont val="Tahoma"/>
            <family val="2"/>
          </rPr>
          <t xml:space="preserve">
</t>
        </r>
      </text>
    </comment>
    <comment ref="A24" authorId="1" shapeId="0" xr:uid="{9692C1DD-9CBC-BF44-87AC-35833A1E7109}">
      <text>
        <r>
          <rPr>
            <b/>
            <sz val="9"/>
            <color indexed="81"/>
            <rFont val="Tahoma"/>
            <family val="2"/>
          </rPr>
          <t>Cost of tooling per hole based on sum of insert and holder cost.
Auto calculation.</t>
        </r>
        <r>
          <rPr>
            <sz val="9"/>
            <color indexed="81"/>
            <rFont val="Tahoma"/>
            <family val="2"/>
          </rPr>
          <t xml:space="preserve">
</t>
        </r>
      </text>
    </comment>
    <comment ref="A25" authorId="1" shapeId="0" xr:uid="{3EB634F1-1BFA-B742-A9EE-36BAED8BDB77}">
      <text>
        <r>
          <rPr>
            <b/>
            <sz val="9"/>
            <color indexed="81"/>
            <rFont val="Tahoma"/>
            <family val="2"/>
          </rPr>
          <t>Sum of process and tooling cost.
Auto calculation.</t>
        </r>
        <r>
          <rPr>
            <sz val="9"/>
            <color indexed="81"/>
            <rFont val="Tahoma"/>
            <family val="2"/>
          </rPr>
          <t xml:space="preserve">
</t>
        </r>
      </text>
    </comment>
    <comment ref="A29" authorId="1" shapeId="0" xr:uid="{F6884053-7093-164C-97DD-2897B7395FE7}">
      <text>
        <r>
          <rPr>
            <b/>
            <sz val="9"/>
            <color indexed="81"/>
            <rFont val="Tahoma"/>
            <family val="2"/>
          </rPr>
          <t>List competitor manufacturer.
Example: Sandvik</t>
        </r>
      </text>
    </comment>
    <comment ref="A30" authorId="1" shapeId="0" xr:uid="{74CAC0BE-FDCD-0849-94FD-2CFD990BF0C4}">
      <text>
        <r>
          <rPr>
            <b/>
            <sz val="9"/>
            <color indexed="81"/>
            <rFont val="Tahoma"/>
            <family val="2"/>
          </rPr>
          <t>Competitor Drill Item Number</t>
        </r>
        <r>
          <rPr>
            <sz val="9"/>
            <color indexed="81"/>
            <rFont val="Tahoma"/>
            <family val="2"/>
          </rPr>
          <t xml:space="preserve">
</t>
        </r>
      </text>
    </comment>
    <comment ref="E30" authorId="1" shapeId="0" xr:uid="{6F3B0654-1B87-674F-B52A-A7650E7B9EB4}">
      <text>
        <r>
          <rPr>
            <b/>
            <sz val="9"/>
            <color indexed="81"/>
            <rFont val="Tahoma"/>
            <family val="2"/>
          </rPr>
          <t>Competitve inboard insert number</t>
        </r>
        <r>
          <rPr>
            <sz val="9"/>
            <color indexed="81"/>
            <rFont val="Tahoma"/>
            <family val="2"/>
          </rPr>
          <t xml:space="preserve">
</t>
        </r>
      </text>
    </comment>
    <comment ref="A31" authorId="1" shapeId="0" xr:uid="{DE6FEE8A-5772-FE45-90C1-2293489DBB76}">
      <text>
        <r>
          <rPr>
            <b/>
            <sz val="9"/>
            <color indexed="81"/>
            <rFont val="Tahoma"/>
            <family val="2"/>
          </rPr>
          <t>Competitor drill cost in dollars.
Example: $300</t>
        </r>
        <r>
          <rPr>
            <sz val="9"/>
            <color indexed="81"/>
            <rFont val="Tahoma"/>
            <family val="2"/>
          </rPr>
          <t xml:space="preserve">
</t>
        </r>
      </text>
    </comment>
    <comment ref="E31" authorId="1" shapeId="0" xr:uid="{D03A2DAD-207C-E247-93C5-FBA212547C33}">
      <text>
        <r>
          <rPr>
            <b/>
            <sz val="9"/>
            <color indexed="81"/>
            <rFont val="Tahoma"/>
            <family val="2"/>
          </rPr>
          <t>Competitive inboard insert cost in dollars.
Example: $10</t>
        </r>
        <r>
          <rPr>
            <sz val="9"/>
            <color indexed="81"/>
            <rFont val="Tahoma"/>
            <family val="2"/>
          </rPr>
          <t xml:space="preserve">
</t>
        </r>
      </text>
    </comment>
    <comment ref="A32" authorId="1" shapeId="0" xr:uid="{C8DEBD04-9FCA-EA44-AB19-F73DEFDCF42F}">
      <text>
        <r>
          <rPr>
            <b/>
            <sz val="9"/>
            <color indexed="81"/>
            <rFont val="Tahoma"/>
            <family val="2"/>
          </rPr>
          <t>Number of insert changes achieved (single pocket)
Example: 50</t>
        </r>
        <r>
          <rPr>
            <sz val="9"/>
            <color indexed="81"/>
            <rFont val="Tahoma"/>
            <family val="2"/>
          </rPr>
          <t xml:space="preserve">
</t>
        </r>
      </text>
    </comment>
    <comment ref="E32" authorId="1" shapeId="0" xr:uid="{02080F95-9305-D843-9D44-F9F19CB54DCE}">
      <text>
        <r>
          <rPr>
            <b/>
            <sz val="9"/>
            <color indexed="81"/>
            <rFont val="Tahoma"/>
            <family val="2"/>
          </rPr>
          <t xml:space="preserve">Number of cutting edges per insert
Example: 4
</t>
        </r>
        <r>
          <rPr>
            <sz val="9"/>
            <color indexed="81"/>
            <rFont val="Tahoma"/>
            <family val="2"/>
          </rPr>
          <t xml:space="preserve">
</t>
        </r>
      </text>
    </comment>
    <comment ref="A33" authorId="1" shapeId="0" xr:uid="{285E61FC-E8AB-384E-84F7-A9A85D41B2CF}">
      <text>
        <r>
          <rPr>
            <b/>
            <sz val="9"/>
            <color indexed="81"/>
            <rFont val="Tahoma"/>
            <family val="2"/>
          </rPr>
          <t>Depth of cut in inches.
Example: 1.25</t>
        </r>
        <r>
          <rPr>
            <sz val="9"/>
            <color indexed="81"/>
            <rFont val="Tahoma"/>
            <family val="2"/>
          </rPr>
          <t xml:space="preserve">
</t>
        </r>
      </text>
    </comment>
    <comment ref="E33" authorId="1" shapeId="0" xr:uid="{5DB07CE7-6C3C-664E-A2B1-5F2E6D963F32}">
      <text>
        <r>
          <rPr>
            <b/>
            <sz val="9"/>
            <color indexed="81"/>
            <rFont val="Tahoma"/>
            <family val="2"/>
          </rPr>
          <t>Number of holes drilled per cutting edge
Example: 300</t>
        </r>
      </text>
    </comment>
    <comment ref="A34" authorId="1" shapeId="0" xr:uid="{0032E539-1DC1-B347-BA73-6880E2B4CC5F}">
      <text>
        <r>
          <rPr>
            <b/>
            <sz val="9"/>
            <color indexed="81"/>
            <rFont val="Tahoma"/>
            <family val="2"/>
          </rPr>
          <t>Autocalculated.  Total inches drilled with on full set of inserts</t>
        </r>
        <r>
          <rPr>
            <sz val="9"/>
            <color indexed="81"/>
            <rFont val="Tahoma"/>
            <family val="2"/>
          </rPr>
          <t xml:space="preserve">
</t>
        </r>
      </text>
    </comment>
    <comment ref="E34" authorId="1" shapeId="0" xr:uid="{5DA54DC1-7E98-9B4A-A988-32A2AF283C97}">
      <text>
        <r>
          <rPr>
            <b/>
            <sz val="9"/>
            <color indexed="81"/>
            <rFont val="Tahoma"/>
            <family val="2"/>
          </rPr>
          <t>Competitve outboard insert number</t>
        </r>
        <r>
          <rPr>
            <sz val="9"/>
            <color indexed="81"/>
            <rFont val="Tahoma"/>
            <family val="2"/>
          </rPr>
          <t xml:space="preserve">
</t>
        </r>
      </text>
    </comment>
    <comment ref="A35" authorId="1" shapeId="0" xr:uid="{7C9842CA-F636-1146-82A5-B44D68AEC92B}">
      <text>
        <r>
          <rPr>
            <b/>
            <sz val="9"/>
            <color indexed="81"/>
            <rFont val="Tahoma"/>
            <family val="2"/>
          </rPr>
          <t>Autocalculated.  Total minutes drilled with one full set of inserts</t>
        </r>
        <r>
          <rPr>
            <sz val="9"/>
            <color indexed="81"/>
            <rFont val="Tahoma"/>
            <family val="2"/>
          </rPr>
          <t xml:space="preserve">
</t>
        </r>
      </text>
    </comment>
    <comment ref="E35" authorId="1" shapeId="0" xr:uid="{04C3397B-6AF7-8140-84ED-3A618D1EBFF7}">
      <text>
        <r>
          <rPr>
            <b/>
            <sz val="9"/>
            <color indexed="81"/>
            <rFont val="Tahoma"/>
            <family val="2"/>
          </rPr>
          <t>Competitive outboard insert cost in dollars.
Example: $10</t>
        </r>
        <r>
          <rPr>
            <sz val="9"/>
            <color indexed="81"/>
            <rFont val="Tahoma"/>
            <family val="2"/>
          </rPr>
          <t xml:space="preserve">
</t>
        </r>
      </text>
    </comment>
    <comment ref="A36" authorId="1" shapeId="0" xr:uid="{1FAEC45A-5E06-9448-A8BC-B9363CF65C0D}">
      <text>
        <r>
          <rPr>
            <b/>
            <sz val="9"/>
            <color indexed="81"/>
            <rFont val="Tahoma"/>
            <family val="2"/>
          </rPr>
          <t>Down time in minutes to change the tool.  Example: 5</t>
        </r>
        <r>
          <rPr>
            <sz val="9"/>
            <color indexed="81"/>
            <rFont val="Tahoma"/>
            <family val="2"/>
          </rPr>
          <t xml:space="preserve">
</t>
        </r>
      </text>
    </comment>
    <comment ref="E36" authorId="1" shapeId="0" xr:uid="{36776534-F144-834B-83CB-D2ADDAB59114}">
      <text>
        <r>
          <rPr>
            <b/>
            <sz val="9"/>
            <color indexed="81"/>
            <rFont val="Tahoma"/>
            <family val="2"/>
          </rPr>
          <t>Number of cutting edges per insert
Example: 4</t>
        </r>
        <r>
          <rPr>
            <sz val="9"/>
            <color indexed="81"/>
            <rFont val="Tahoma"/>
            <family val="2"/>
          </rPr>
          <t xml:space="preserve">
</t>
        </r>
      </text>
    </comment>
    <comment ref="A37" authorId="1" shapeId="0" xr:uid="{34E01DD7-C4EC-D744-A932-83DFED46D0F0}">
      <text>
        <r>
          <rPr>
            <b/>
            <sz val="9"/>
            <color indexed="81"/>
            <rFont val="Tahoma"/>
            <family val="2"/>
          </rPr>
          <t>Diamter of hole in inches.
Example: 1.25</t>
        </r>
      </text>
    </comment>
    <comment ref="E37" authorId="1" shapeId="0" xr:uid="{72ABACB4-CAB2-9B49-8DB8-735927C72E8E}">
      <text>
        <r>
          <rPr>
            <b/>
            <sz val="9"/>
            <color indexed="81"/>
            <rFont val="Tahoma"/>
            <family val="2"/>
          </rPr>
          <t>Number of holes drilled per cutting edge
Example: 300</t>
        </r>
        <r>
          <rPr>
            <sz val="9"/>
            <color indexed="81"/>
            <rFont val="Tahoma"/>
            <family val="2"/>
          </rPr>
          <t xml:space="preserve">
</t>
        </r>
      </text>
    </comment>
    <comment ref="A38" authorId="1" shapeId="0" xr:uid="{CD41CF23-A0FE-A540-9057-A6A6D5981CD1}">
      <text>
        <r>
          <rPr>
            <b/>
            <sz val="9"/>
            <color indexed="81"/>
            <rFont val="Tahoma"/>
            <family val="2"/>
          </rPr>
          <t xml:space="preserve">Select data entry for SFM or RPM using grey pull down box. You must click in this field to make selection.
</t>
        </r>
        <r>
          <rPr>
            <sz val="9"/>
            <color indexed="81"/>
            <rFont val="Tahoma"/>
            <family val="2"/>
          </rPr>
          <t xml:space="preserve">
</t>
        </r>
      </text>
    </comment>
    <comment ref="A39" authorId="1" shapeId="0" xr:uid="{34198CFF-96D1-F442-9030-4DBFED6CF4C2}">
      <text>
        <r>
          <rPr>
            <b/>
            <sz val="9"/>
            <color indexed="81"/>
            <rFont val="Tahoma"/>
            <family val="2"/>
          </rPr>
          <t>Auto calculation of either RPM or SFM, depending on selection made above.</t>
        </r>
        <r>
          <rPr>
            <sz val="9"/>
            <color indexed="81"/>
            <rFont val="Tahoma"/>
            <family val="2"/>
          </rPr>
          <t xml:space="preserve">
</t>
        </r>
      </text>
    </comment>
    <comment ref="A40" authorId="1" shapeId="0" xr:uid="{A7B20BD6-CAD0-CC4B-91DB-A79BAD3E286D}">
      <text>
        <r>
          <rPr>
            <b/>
            <sz val="9"/>
            <color indexed="81"/>
            <rFont val="Tahoma"/>
            <family val="2"/>
          </rPr>
          <t>Inches per Revolution feed rate.
Example: .010</t>
        </r>
        <r>
          <rPr>
            <sz val="9"/>
            <color indexed="81"/>
            <rFont val="Tahoma"/>
            <family val="2"/>
          </rPr>
          <t xml:space="preserve">
</t>
        </r>
      </text>
    </comment>
    <comment ref="A41" authorId="1" shapeId="0" xr:uid="{A3E37CBB-8787-7C42-9C6C-17489B697AC9}">
      <text>
        <r>
          <rPr>
            <b/>
            <sz val="9"/>
            <color indexed="81"/>
            <rFont val="Tahoma"/>
            <family val="2"/>
          </rPr>
          <t>Inch per Minute penetration rate.
Auto calculation.</t>
        </r>
        <r>
          <rPr>
            <sz val="9"/>
            <color indexed="81"/>
            <rFont val="Tahoma"/>
            <family val="2"/>
          </rPr>
          <t xml:space="preserve">
</t>
        </r>
      </text>
    </comment>
    <comment ref="A42" authorId="1" shapeId="0" xr:uid="{F470816A-E292-5845-9323-43A09A632F28}">
      <text>
        <r>
          <rPr>
            <b/>
            <sz val="9"/>
            <color indexed="81"/>
            <rFont val="Tahoma"/>
            <family val="2"/>
          </rPr>
          <t>Time in seconds to index to next operation.
Example: 10</t>
        </r>
        <r>
          <rPr>
            <sz val="9"/>
            <color indexed="81"/>
            <rFont val="Tahoma"/>
            <family val="2"/>
          </rPr>
          <t xml:space="preserve">
</t>
        </r>
      </text>
    </comment>
    <comment ref="A43" authorId="1" shapeId="0" xr:uid="{F2F44F5F-DE17-2C41-B9FF-BD56B049907D}">
      <text>
        <r>
          <rPr>
            <b/>
            <sz val="9"/>
            <color indexed="81"/>
            <rFont val="Tahoma"/>
            <family val="2"/>
          </rPr>
          <t>Time in seconds to complete operation.
Auto calculation.</t>
        </r>
        <r>
          <rPr>
            <sz val="9"/>
            <color indexed="81"/>
            <rFont val="Tahoma"/>
            <family val="2"/>
          </rPr>
          <t xml:space="preserve">
</t>
        </r>
      </text>
    </comment>
    <comment ref="A44" authorId="1" shapeId="0" xr:uid="{E11D65B1-9169-9644-9D32-2AA5611C8D0E}">
      <text>
        <r>
          <rPr>
            <b/>
            <sz val="9"/>
            <color indexed="81"/>
            <rFont val="Tahoma"/>
            <family val="2"/>
          </rPr>
          <t>Cost of process time based on Machine $ Hour.
Auto calculation.</t>
        </r>
        <r>
          <rPr>
            <sz val="9"/>
            <color indexed="81"/>
            <rFont val="Tahoma"/>
            <family val="2"/>
          </rPr>
          <t xml:space="preserve">
</t>
        </r>
      </text>
    </comment>
    <comment ref="A45" authorId="1" shapeId="0" xr:uid="{25ACE3AE-44EB-074A-9DBE-E6AEFE4EA128}">
      <text>
        <r>
          <rPr>
            <b/>
            <sz val="9"/>
            <color indexed="81"/>
            <rFont val="Tahoma"/>
            <family val="2"/>
          </rPr>
          <t>Cost of tooling per hole based on sum of insert and holder cost.
Auto calculation.</t>
        </r>
        <r>
          <rPr>
            <sz val="9"/>
            <color indexed="81"/>
            <rFont val="Tahoma"/>
            <family val="2"/>
          </rPr>
          <t xml:space="preserve">
</t>
        </r>
      </text>
    </comment>
    <comment ref="A46" authorId="1" shapeId="0" xr:uid="{E0B953E5-BCA2-BC40-8352-917A7FF768F8}">
      <text>
        <r>
          <rPr>
            <b/>
            <sz val="9"/>
            <color indexed="81"/>
            <rFont val="Tahoma"/>
            <family val="2"/>
          </rPr>
          <t>Sum of process and tooling cost.
Auto calculation.</t>
        </r>
        <r>
          <rPr>
            <sz val="9"/>
            <color indexed="81"/>
            <rFont val="Tahoma"/>
            <family val="2"/>
          </rPr>
          <t xml:space="preserve">
</t>
        </r>
      </text>
    </comment>
    <comment ref="A51" authorId="0" shapeId="0" xr:uid="{A9F3796D-D1B7-2041-9E37-52CFF42659E6}">
      <text>
        <r>
          <rPr>
            <b/>
            <sz val="8"/>
            <color indexed="81"/>
            <rFont val="Tahoma"/>
            <family val="2"/>
          </rPr>
          <t xml:space="preserve">Number of holes processed in day, week, month, year, or lot.
Example: 50000 </t>
        </r>
        <r>
          <rPr>
            <sz val="8"/>
            <color indexed="81"/>
            <rFont val="Tahoma"/>
            <family val="2"/>
          </rPr>
          <t xml:space="preserve">
</t>
        </r>
      </text>
    </comment>
    <comment ref="A53" authorId="0" shapeId="0" xr:uid="{199DADF4-C628-D64A-A597-BD232FA2E8AD}">
      <text>
        <r>
          <rPr>
            <b/>
            <sz val="8"/>
            <color indexed="81"/>
            <rFont val="Tahoma"/>
            <family val="2"/>
          </rPr>
          <t>Repeat of field above for AMEC tool cost per hole.
Auto calculation.</t>
        </r>
        <r>
          <rPr>
            <sz val="8"/>
            <color indexed="81"/>
            <rFont val="Tahoma"/>
            <family val="2"/>
          </rPr>
          <t xml:space="preserve">
</t>
        </r>
      </text>
    </comment>
    <comment ref="E53" authorId="0" shapeId="0" xr:uid="{E5AFE997-51F0-644E-9611-3628892034B2}">
      <text>
        <r>
          <rPr>
            <b/>
            <sz val="8"/>
            <color indexed="81"/>
            <rFont val="Tahoma"/>
            <family val="2"/>
          </rPr>
          <t>Repeat of field above for competitive tool cost per hole.
Auto calculation.</t>
        </r>
        <r>
          <rPr>
            <sz val="8"/>
            <color indexed="81"/>
            <rFont val="Tahoma"/>
            <family val="2"/>
          </rPr>
          <t xml:space="preserve">
</t>
        </r>
      </text>
    </comment>
    <comment ref="A55" authorId="0" shapeId="0" xr:uid="{E09724AA-7EC2-BF4C-9A74-1981BE5CD110}">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E55" authorId="0" shapeId="0" xr:uid="{71B61D2C-6086-E94D-A040-5F97296389BE}">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A57" authorId="0" shapeId="0" xr:uid="{E09246E0-21A8-FA4D-B0C0-23F9DBE3B870}">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E57" authorId="0" shapeId="0" xr:uid="{DC42EB37-CB8A-A849-85AE-40603A21EF97}">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A59" authorId="0" shapeId="0" xr:uid="{EB2B013F-0110-FA42-9EDC-130BD34ABFA9}">
      <text>
        <r>
          <rPr>
            <b/>
            <sz val="8"/>
            <color indexed="81"/>
            <rFont val="Tahoma"/>
            <family val="2"/>
          </rPr>
          <t>Dollar savings using AMEC product.
Auto Calculation.</t>
        </r>
        <r>
          <rPr>
            <sz val="8"/>
            <color indexed="81"/>
            <rFont val="Tahoma"/>
            <family val="2"/>
          </rPr>
          <t xml:space="preserve">
</t>
        </r>
      </text>
    </comment>
    <comment ref="A60" authorId="0" shapeId="0" xr:uid="{CD35A786-87FC-1447-B758-F5D24E395445}">
      <text>
        <r>
          <rPr>
            <b/>
            <sz val="8"/>
            <color indexed="81"/>
            <rFont val="Tahoma"/>
            <family val="2"/>
          </rPr>
          <t>Percent savings using AMEC product.
Auto Calculation.</t>
        </r>
        <r>
          <rPr>
            <sz val="8"/>
            <color indexed="81"/>
            <rFont val="Tahoma"/>
            <family val="2"/>
          </rPr>
          <t xml:space="preserve">
</t>
        </r>
      </text>
    </comment>
  </commentList>
</comments>
</file>

<file path=xl/sharedStrings.xml><?xml version="1.0" encoding="utf-8"?>
<sst xmlns="http://schemas.openxmlformats.org/spreadsheetml/2006/main" count="66" uniqueCount="54">
  <si>
    <t>Prepared by:</t>
  </si>
  <si>
    <t>%Savings</t>
  </si>
  <si>
    <r>
      <t>Customer Contact:</t>
    </r>
    <r>
      <rPr>
        <b/>
        <sz val="10"/>
        <rFont val="Arial"/>
        <family val="2"/>
      </rPr>
      <t xml:space="preserve"> </t>
    </r>
  </si>
  <si>
    <t>Savings with AMEC Tool</t>
  </si>
  <si>
    <t>Customer:</t>
  </si>
  <si>
    <r>
      <t>Test Number:</t>
    </r>
    <r>
      <rPr>
        <b/>
        <sz val="10"/>
        <rFont val="Arial"/>
        <family val="2"/>
      </rPr>
      <t xml:space="preserve"> </t>
    </r>
  </si>
  <si>
    <t>Competitive Total Hole Cost</t>
  </si>
  <si>
    <t>AMEC Total Hole Cost</t>
  </si>
  <si>
    <t>Date:</t>
  </si>
  <si>
    <t>Competitive Total Tool Cost</t>
  </si>
  <si>
    <t>AMEC Total Tool Cost</t>
  </si>
  <si>
    <t>Competitive Cost Per Hole</t>
  </si>
  <si>
    <t>AMEC Cost Per Hole</t>
  </si>
  <si>
    <t>Number of Holes Processed</t>
  </si>
  <si>
    <t>Results</t>
  </si>
  <si>
    <t>Total Cost Per Hole</t>
  </si>
  <si>
    <t>Tooling Cost Per Hole</t>
  </si>
  <si>
    <t>Process Cost Per Hole</t>
  </si>
  <si>
    <t>Cycle Time (seconds)</t>
  </si>
  <si>
    <t>Tool Index Time (seconds)</t>
  </si>
  <si>
    <t>IPR</t>
  </si>
  <si>
    <t>SFM</t>
  </si>
  <si>
    <t xml:space="preserve"> Outboard Insert Life per Index</t>
  </si>
  <si>
    <t>Drill Diameter</t>
  </si>
  <si>
    <t xml:space="preserve"> Outboard Insert # of Indexes (1 minimum)</t>
  </si>
  <si>
    <t>Tool Change (Minutes)</t>
  </si>
  <si>
    <t xml:space="preserve"> Outboard Insert Cost</t>
  </si>
  <si>
    <t>Total Minutes Drilled With Tool</t>
  </si>
  <si>
    <t xml:space="preserve"> Outboard Insert Item Number</t>
  </si>
  <si>
    <t>Total Inches Drilled With Tool</t>
  </si>
  <si>
    <t xml:space="preserve"> Inboard Insert Life per Index</t>
  </si>
  <si>
    <t>Depth of Cut</t>
  </si>
  <si>
    <t xml:space="preserve"> Inboard Insert # of Indexes (1 minimum)</t>
  </si>
  <si>
    <t>Drill Body Life (# Insert Changes)</t>
  </si>
  <si>
    <t xml:space="preserve"> Inboard Insert Cost</t>
  </si>
  <si>
    <t>Drill Body Cost</t>
  </si>
  <si>
    <t xml:space="preserve"> Inboard Insert Item Number</t>
  </si>
  <si>
    <t>Drill Body Item Number</t>
  </si>
  <si>
    <t>Competitor</t>
  </si>
  <si>
    <t>Competitor Process</t>
  </si>
  <si>
    <t>4TEX Outboard Insert Life per Index</t>
  </si>
  <si>
    <t>4TEX Outboard Insert # of Indexes (1 minimum)</t>
  </si>
  <si>
    <t>4TEX Outboard Insert Cost</t>
  </si>
  <si>
    <t>4TEX Outboard Insert Item Number</t>
  </si>
  <si>
    <t>4TEX Inboard Insert Life per Index</t>
  </si>
  <si>
    <t>4TEX Inboard Insert # of Indexes (1 minimum)</t>
  </si>
  <si>
    <t>4TEX Body Life (# Insert Changes)</t>
  </si>
  <si>
    <t>4TEX Inboard Insert Cost</t>
  </si>
  <si>
    <t>4TEX Body Cost</t>
  </si>
  <si>
    <t>4TEX Inboard Insert Item Number</t>
  </si>
  <si>
    <t>4TEX Body Item Number</t>
  </si>
  <si>
    <t>AMEC Process</t>
  </si>
  <si>
    <t>Machine $ Hour</t>
  </si>
  <si>
    <r>
      <t>4TEX</t>
    </r>
    <r>
      <rPr>
        <b/>
        <u/>
        <sz val="18"/>
        <rFont val="Calibri"/>
        <family val="2"/>
      </rPr>
      <t>®</t>
    </r>
    <r>
      <rPr>
        <b/>
        <u/>
        <sz val="18"/>
        <rFont val="Arial"/>
        <family val="2"/>
      </rPr>
      <t xml:space="preserve"> Cost Per Hole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</si>
</sst>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12" x14ac:knownFonts="1">
    <font>
      <sz val="10"/>
      <name val="Arial"/>
      <family val="2"/>
    </font>
    <font>
      <sz val="10"/>
      <name val="Arial"/>
      <family val="2"/>
    </font>
    <font>
      <sz val="9"/>
      <name val="Arial"/>
      <family val="2"/>
    </font>
    <font>
      <b/>
      <sz val="10"/>
      <color indexed="12"/>
      <name val="Arial"/>
      <family val="2"/>
    </font>
    <font>
      <b/>
      <sz val="10"/>
      <name val="Arial"/>
      <family val="2"/>
    </font>
    <font>
      <b/>
      <sz val="14"/>
      <name val="Arial"/>
      <family val="2"/>
    </font>
    <font>
      <b/>
      <u/>
      <sz val="18"/>
      <name val="Arial"/>
      <family val="2"/>
    </font>
    <font>
      <b/>
      <u/>
      <sz val="18"/>
      <name val="Calibri"/>
      <family val="2"/>
    </font>
    <font>
      <b/>
      <sz val="8"/>
      <color indexed="81"/>
      <name val="Tahoma"/>
      <family val="2"/>
    </font>
    <font>
      <sz val="8"/>
      <color indexed="81"/>
      <name val="Tahoma"/>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4"/>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2" fillId="2" borderId="1" xfId="0" applyFont="1" applyFill="1" applyBorder="1" applyAlignment="1" applyProtection="1">
      <alignment horizontal="center"/>
      <protection locked="0"/>
    </xf>
    <xf numFmtId="0" fontId="0" fillId="2" borderId="0" xfId="0" applyFill="1"/>
    <xf numFmtId="0" fontId="3" fillId="2" borderId="0" xfId="0" applyFont="1" applyFill="1" applyAlignment="1">
      <alignment horizontal="left" indent="5"/>
    </xf>
    <xf numFmtId="9" fontId="0" fillId="3" borderId="1" xfId="2" applyFont="1" applyFill="1" applyBorder="1" applyProtection="1">
      <protection hidden="1"/>
    </xf>
    <xf numFmtId="0" fontId="4" fillId="2" borderId="0" xfId="0" applyFont="1" applyFill="1" applyAlignment="1">
      <alignment horizontal="left" indent="1"/>
    </xf>
    <xf numFmtId="44" fontId="0" fillId="3" borderId="1" xfId="1" applyFont="1" applyFill="1" applyBorder="1" applyProtection="1">
      <protection hidden="1"/>
    </xf>
    <xf numFmtId="164" fontId="0" fillId="2" borderId="1" xfId="0" applyNumberFormat="1" applyFill="1" applyBorder="1" applyProtection="1">
      <protection locked="0"/>
    </xf>
    <xf numFmtId="0" fontId="0" fillId="2" borderId="0" xfId="0" applyFill="1" applyAlignment="1">
      <alignment horizontal="left" indent="1"/>
    </xf>
    <xf numFmtId="0" fontId="0" fillId="2" borderId="1" xfId="0" applyFill="1" applyBorder="1" applyProtection="1">
      <protection locked="0"/>
    </xf>
    <xf numFmtId="0" fontId="5" fillId="4" borderId="0" xfId="0" applyFont="1" applyFill="1" applyAlignment="1">
      <alignment horizontal="left"/>
    </xf>
    <xf numFmtId="0" fontId="4" fillId="0" borderId="0" xfId="0" applyFont="1"/>
    <xf numFmtId="4" fontId="0" fillId="3" borderId="1" xfId="0" applyNumberFormat="1" applyFill="1" applyBorder="1" applyProtection="1">
      <protection hidden="1"/>
    </xf>
    <xf numFmtId="1" fontId="0" fillId="0" borderId="1" xfId="0" applyNumberFormat="1" applyBorder="1" applyProtection="1">
      <protection locked="0"/>
    </xf>
    <xf numFmtId="0" fontId="0" fillId="0" borderId="1" xfId="0" applyBorder="1" applyProtection="1">
      <protection locked="0"/>
    </xf>
    <xf numFmtId="3" fontId="0" fillId="3" borderId="1" xfId="0" applyNumberFormat="1" applyFill="1" applyBorder="1" applyProtection="1">
      <protection hidden="1"/>
    </xf>
    <xf numFmtId="0" fontId="4" fillId="5" borderId="0" xfId="0" applyFont="1" applyFill="1"/>
    <xf numFmtId="0" fontId="4" fillId="5" borderId="0" xfId="0" applyFont="1" applyFill="1" applyProtection="1">
      <protection locked="0"/>
    </xf>
    <xf numFmtId="3" fontId="0" fillId="0" borderId="1" xfId="0" applyNumberFormat="1" applyBorder="1" applyProtection="1">
      <protection locked="0"/>
    </xf>
    <xf numFmtId="44" fontId="0" fillId="0" borderId="1" xfId="1" applyFont="1" applyBorder="1" applyProtection="1">
      <protection locked="0"/>
    </xf>
    <xf numFmtId="0" fontId="1" fillId="0" borderId="1" xfId="0" applyFont="1" applyBorder="1" applyProtection="1">
      <protection locked="0"/>
    </xf>
    <xf numFmtId="0" fontId="0" fillId="0" borderId="1" xfId="1" applyNumberFormat="1" applyFont="1" applyBorder="1" applyProtection="1">
      <protection locked="0"/>
    </xf>
    <xf numFmtId="165" fontId="0" fillId="2" borderId="1" xfId="0" applyNumberFormat="1" applyFill="1" applyBorder="1" applyProtection="1">
      <protection locked="0"/>
    </xf>
    <xf numFmtId="0" fontId="6"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927100</xdr:colOff>
      <xdr:row>0</xdr:row>
      <xdr:rowOff>190500</xdr:rowOff>
    </xdr:from>
    <xdr:ext cx="11290300" cy="1155700"/>
    <xdr:pic>
      <xdr:nvPicPr>
        <xdr:cNvPr id="2" name="Picture 5">
          <a:extLst>
            <a:ext uri="{FF2B5EF4-FFF2-40B4-BE49-F238E27FC236}">
              <a16:creationId xmlns:a16="http://schemas.microsoft.com/office/drawing/2014/main" id="{0F04BB21-0397-9A47-BB3F-57DAF76CC2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82" t="35387" r="5205"/>
        <a:stretch>
          <a:fillRect/>
        </a:stretch>
      </xdr:blipFill>
      <xdr:spPr bwMode="auto">
        <a:xfrm>
          <a:off x="825500" y="165100"/>
          <a:ext cx="11290300" cy="115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5009A-022F-AB43-8D08-0D4D92D8543E}">
  <dimension ref="A1:L60"/>
  <sheetViews>
    <sheetView showGridLines="0" tabSelected="1" zoomScaleNormal="100" workbookViewId="0">
      <selection activeCell="G9" sqref="G9:G16"/>
    </sheetView>
  </sheetViews>
  <sheetFormatPr baseColWidth="10" defaultRowHeight="13" x14ac:dyDescent="0.15"/>
  <cols>
    <col min="1" max="1" width="38.83203125" bestFit="1" customWidth="1"/>
    <col min="2" max="2" width="8.83203125" customWidth="1"/>
    <col min="3" max="3" width="12.83203125" bestFit="1" customWidth="1"/>
    <col min="4" max="4" width="2.33203125" customWidth="1"/>
    <col min="5" max="5" width="52" bestFit="1" customWidth="1"/>
    <col min="6" max="6" width="2.6640625" customWidth="1"/>
    <col min="7" max="7" width="12.1640625" bestFit="1" customWidth="1"/>
    <col min="8" max="8" width="9.1640625" customWidth="1"/>
    <col min="9" max="10" width="8.83203125" customWidth="1"/>
    <col min="11" max="11" width="16" customWidth="1"/>
    <col min="12" max="256" width="8.83203125" customWidth="1"/>
  </cols>
  <sheetData>
    <row r="1" spans="1:12" ht="100" customHeight="1" x14ac:dyDescent="0.15"/>
    <row r="2" spans="1:12" ht="24" x14ac:dyDescent="0.3">
      <c r="A2" s="23" t="s">
        <v>53</v>
      </c>
      <c r="B2" s="23"/>
      <c r="C2" s="23"/>
      <c r="D2" s="23"/>
      <c r="E2" s="23"/>
      <c r="F2" s="23"/>
      <c r="G2" s="23"/>
      <c r="H2" s="23"/>
      <c r="I2" s="23"/>
      <c r="J2" s="23"/>
      <c r="K2" s="23"/>
      <c r="L2" s="23"/>
    </row>
    <row r="5" spans="1:12" x14ac:dyDescent="0.15">
      <c r="A5" s="5" t="s">
        <v>52</v>
      </c>
      <c r="B5" s="2"/>
      <c r="C5" s="22"/>
    </row>
    <row r="7" spans="1:12" ht="18" x14ac:dyDescent="0.2">
      <c r="A7" s="10" t="s">
        <v>51</v>
      </c>
      <c r="B7" s="10"/>
      <c r="C7" s="10"/>
      <c r="D7" s="10"/>
      <c r="E7" s="10"/>
      <c r="F7" s="10"/>
      <c r="G7" s="10"/>
      <c r="H7" s="10"/>
      <c r="I7" s="10"/>
      <c r="J7" s="10"/>
      <c r="K7" s="10"/>
    </row>
    <row r="9" spans="1:12" x14ac:dyDescent="0.15">
      <c r="A9" s="11" t="s">
        <v>50</v>
      </c>
      <c r="C9" s="14"/>
      <c r="E9" s="11" t="s">
        <v>49</v>
      </c>
      <c r="G9" s="14"/>
    </row>
    <row r="10" spans="1:12" x14ac:dyDescent="0.15">
      <c r="A10" s="11" t="s">
        <v>48</v>
      </c>
      <c r="C10" s="19"/>
      <c r="E10" s="11" t="s">
        <v>47</v>
      </c>
      <c r="G10" s="19"/>
    </row>
    <row r="11" spans="1:12" x14ac:dyDescent="0.15">
      <c r="A11" s="11" t="s">
        <v>46</v>
      </c>
      <c r="C11" s="14"/>
      <c r="E11" s="11" t="s">
        <v>45</v>
      </c>
      <c r="G11" s="14"/>
    </row>
    <row r="12" spans="1:12" x14ac:dyDescent="0.15">
      <c r="A12" s="11" t="s">
        <v>31</v>
      </c>
      <c r="C12" s="14"/>
      <c r="E12" s="11" t="s">
        <v>44</v>
      </c>
      <c r="G12" s="14"/>
    </row>
    <row r="13" spans="1:12" x14ac:dyDescent="0.15">
      <c r="A13" s="11" t="s">
        <v>29</v>
      </c>
      <c r="C13" s="15">
        <f>IF(OR(G11=0,G12=0,G15=0,G16=0),0,(MIN(G11*G12,G15*G16)*C12))</f>
        <v>0</v>
      </c>
      <c r="E13" s="11" t="s">
        <v>43</v>
      </c>
      <c r="G13" s="14"/>
    </row>
    <row r="14" spans="1:12" x14ac:dyDescent="0.15">
      <c r="A14" s="11" t="s">
        <v>27</v>
      </c>
      <c r="C14" s="15">
        <f>IF(C20=0,0,C13/C20)</f>
        <v>0</v>
      </c>
      <c r="E14" s="11" t="s">
        <v>42</v>
      </c>
      <c r="G14" s="19"/>
    </row>
    <row r="15" spans="1:12" x14ac:dyDescent="0.15">
      <c r="A15" s="11" t="s">
        <v>25</v>
      </c>
      <c r="C15" s="18"/>
      <c r="E15" s="11" t="s">
        <v>41</v>
      </c>
      <c r="G15" s="21"/>
    </row>
    <row r="16" spans="1:12" x14ac:dyDescent="0.15">
      <c r="A16" s="11" t="s">
        <v>23</v>
      </c>
      <c r="C16" s="14"/>
      <c r="E16" s="11" t="s">
        <v>40</v>
      </c>
      <c r="G16" s="14"/>
    </row>
    <row r="17" spans="1:11" x14ac:dyDescent="0.15">
      <c r="A17" s="17" t="s">
        <v>21</v>
      </c>
      <c r="C17" s="14"/>
    </row>
    <row r="18" spans="1:11" x14ac:dyDescent="0.15">
      <c r="A18" s="16" t="str">
        <f>IF(A17="SFM", "RPM", "SFM")</f>
        <v>RPM</v>
      </c>
      <c r="C18" s="15">
        <f>IF(OR(C16=0,C17=0),0,IF(A17="RPM",C17*C16/3.82,C17*3.82/C16))</f>
        <v>0</v>
      </c>
    </row>
    <row r="19" spans="1:11" x14ac:dyDescent="0.15">
      <c r="A19" s="11" t="s">
        <v>20</v>
      </c>
      <c r="C19" s="14"/>
    </row>
    <row r="20" spans="1:11" x14ac:dyDescent="0.15">
      <c r="A20" s="11" t="str">
        <f>IF(A19="IPR", "IPM", "IPR")</f>
        <v>IPM</v>
      </c>
      <c r="C20" s="12">
        <f>IF(A17="RPM",C17*C19,C18*C19)</f>
        <v>0</v>
      </c>
    </row>
    <row r="21" spans="1:11" x14ac:dyDescent="0.15">
      <c r="A21" s="11" t="s">
        <v>19</v>
      </c>
      <c r="C21" s="13"/>
    </row>
    <row r="22" spans="1:11" x14ac:dyDescent="0.15">
      <c r="A22" s="11" t="s">
        <v>18</v>
      </c>
      <c r="C22" s="12">
        <f>IF(OR(C12=0,C20=0),0,((C12/C20)*60)+C21)</f>
        <v>0</v>
      </c>
    </row>
    <row r="23" spans="1:11" x14ac:dyDescent="0.15">
      <c r="A23" s="11" t="s">
        <v>17</v>
      </c>
      <c r="C23" s="6">
        <f>IF(OR(C22=0,C5=0),0,(C22*(C5/3600))+(C15*(C5/60)/(C13/C12)))</f>
        <v>0</v>
      </c>
    </row>
    <row r="24" spans="1:11" x14ac:dyDescent="0.15">
      <c r="A24" s="11" t="s">
        <v>16</v>
      </c>
      <c r="C24" s="6">
        <f>IF(OR(C10=0,C11=0,G10=0,G11=0,G12=0,G14=0,G15=0,G16=0),0,(G10/(G11*G12)+G14/(G15*G16)+C10/(C11*(MIN(G11*G12,G15*G16)))))</f>
        <v>0</v>
      </c>
    </row>
    <row r="25" spans="1:11" x14ac:dyDescent="0.15">
      <c r="A25" s="11" t="s">
        <v>15</v>
      </c>
      <c r="C25" s="6">
        <f>IF((AND(C23=0,C24=0)),0,C23+C24)</f>
        <v>0</v>
      </c>
    </row>
    <row r="27" spans="1:11" ht="18" customHeight="1" x14ac:dyDescent="0.2">
      <c r="A27" s="10" t="s">
        <v>39</v>
      </c>
      <c r="B27" s="10"/>
      <c r="C27" s="10"/>
      <c r="D27" s="10"/>
      <c r="E27" s="10"/>
      <c r="F27" s="10"/>
      <c r="G27" s="10"/>
      <c r="H27" s="10"/>
      <c r="I27" s="10"/>
      <c r="J27" s="10"/>
      <c r="K27" s="10"/>
    </row>
    <row r="29" spans="1:11" x14ac:dyDescent="0.15">
      <c r="A29" s="11" t="s">
        <v>38</v>
      </c>
      <c r="C29" s="14"/>
    </row>
    <row r="30" spans="1:11" x14ac:dyDescent="0.15">
      <c r="A30" s="11" t="s">
        <v>37</v>
      </c>
      <c r="C30" s="14"/>
      <c r="E30" s="11" t="s">
        <v>36</v>
      </c>
      <c r="G30" s="20"/>
    </row>
    <row r="31" spans="1:11" x14ac:dyDescent="0.15">
      <c r="A31" s="11" t="s">
        <v>35</v>
      </c>
      <c r="C31" s="19"/>
      <c r="E31" s="11" t="s">
        <v>34</v>
      </c>
      <c r="G31" s="19"/>
    </row>
    <row r="32" spans="1:11" x14ac:dyDescent="0.15">
      <c r="A32" s="11" t="s">
        <v>33</v>
      </c>
      <c r="C32" s="14"/>
      <c r="E32" s="11" t="s">
        <v>32</v>
      </c>
      <c r="G32" s="14"/>
    </row>
    <row r="33" spans="1:7" x14ac:dyDescent="0.15">
      <c r="A33" s="11" t="s">
        <v>31</v>
      </c>
      <c r="C33" s="14"/>
      <c r="E33" s="11" t="s">
        <v>30</v>
      </c>
      <c r="G33" s="14"/>
    </row>
    <row r="34" spans="1:7" x14ac:dyDescent="0.15">
      <c r="A34" s="11" t="s">
        <v>29</v>
      </c>
      <c r="C34" s="15">
        <f>IF(OR(G32=0,G33=0,G35=0,G36=0),0,(MIN(G32*G33,G36*G37)*C33))</f>
        <v>0</v>
      </c>
      <c r="E34" s="11" t="s">
        <v>28</v>
      </c>
      <c r="G34" s="20"/>
    </row>
    <row r="35" spans="1:7" x14ac:dyDescent="0.15">
      <c r="A35" s="11" t="s">
        <v>27</v>
      </c>
      <c r="C35" s="15">
        <f>IF(C41=0,0,C34/C41)</f>
        <v>0</v>
      </c>
      <c r="E35" s="11" t="s">
        <v>26</v>
      </c>
      <c r="G35" s="19"/>
    </row>
    <row r="36" spans="1:7" x14ac:dyDescent="0.15">
      <c r="A36" s="11" t="s">
        <v>25</v>
      </c>
      <c r="C36" s="18"/>
      <c r="E36" s="11" t="s">
        <v>24</v>
      </c>
      <c r="G36" s="14"/>
    </row>
    <row r="37" spans="1:7" x14ac:dyDescent="0.15">
      <c r="A37" s="11" t="s">
        <v>23</v>
      </c>
      <c r="C37" s="14"/>
      <c r="E37" s="11" t="s">
        <v>22</v>
      </c>
      <c r="G37" s="14"/>
    </row>
    <row r="38" spans="1:7" x14ac:dyDescent="0.15">
      <c r="A38" s="17" t="s">
        <v>21</v>
      </c>
      <c r="C38" s="14"/>
    </row>
    <row r="39" spans="1:7" x14ac:dyDescent="0.15">
      <c r="A39" s="16" t="str">
        <f>IF(A38="SFM", "RPM", "SFM")</f>
        <v>RPM</v>
      </c>
      <c r="C39" s="15">
        <f>IF(OR(C37=0,C38=0),0,IF(A38="RPM",C38*C37/3.82,C38*3.82/C37))</f>
        <v>0</v>
      </c>
    </row>
    <row r="40" spans="1:7" x14ac:dyDescent="0.15">
      <c r="A40" s="11" t="s">
        <v>20</v>
      </c>
      <c r="C40" s="14"/>
    </row>
    <row r="41" spans="1:7" x14ac:dyDescent="0.15">
      <c r="A41" s="11" t="str">
        <f>IF(A40="IPR", "IPM", "IPR")</f>
        <v>IPM</v>
      </c>
      <c r="C41" s="12">
        <f>IF(A38="RPM",C38*C40,C39*C40)</f>
        <v>0</v>
      </c>
    </row>
    <row r="42" spans="1:7" x14ac:dyDescent="0.15">
      <c r="A42" s="11" t="s">
        <v>19</v>
      </c>
      <c r="C42" s="13"/>
    </row>
    <row r="43" spans="1:7" x14ac:dyDescent="0.15">
      <c r="A43" s="11" t="s">
        <v>18</v>
      </c>
      <c r="C43" s="12">
        <f>IF(OR(C33=0,C41=0),0,((C33/C41)*60)+C42)</f>
        <v>0</v>
      </c>
    </row>
    <row r="44" spans="1:7" x14ac:dyDescent="0.15">
      <c r="A44" s="11" t="s">
        <v>17</v>
      </c>
      <c r="C44" s="6">
        <f>IF(OR(C43=0,C5=0),0,(C43*(C5/3600))+(C36*(C5/60)/(C34/C33)))</f>
        <v>0</v>
      </c>
    </row>
    <row r="45" spans="1:7" x14ac:dyDescent="0.15">
      <c r="A45" s="11" t="s">
        <v>16</v>
      </c>
      <c r="C45" s="6">
        <f>IF(OR(C31=0,C32=0,G31=0,G32=0,G33=0,G35=0,G36=0,G37=0),0,(G31/(G32*G33)+G35/(G36*G37)+C31/(C32*(MIN(G32*G33,G36*G37)))))</f>
        <v>0</v>
      </c>
    </row>
    <row r="46" spans="1:7" x14ac:dyDescent="0.15">
      <c r="A46" s="11" t="s">
        <v>15</v>
      </c>
      <c r="C46" s="6">
        <f>IF((AND(C44=0,C45=0)),0,C44+C45)</f>
        <v>0</v>
      </c>
    </row>
    <row r="49" spans="1:11" ht="18" customHeight="1" x14ac:dyDescent="0.2">
      <c r="A49" s="10" t="s">
        <v>14</v>
      </c>
      <c r="B49" s="10"/>
      <c r="C49" s="10"/>
      <c r="D49" s="10"/>
      <c r="E49" s="10"/>
      <c r="F49" s="10"/>
      <c r="G49" s="10"/>
      <c r="H49" s="10"/>
      <c r="I49" s="10"/>
      <c r="J49" s="10"/>
      <c r="K49" s="10"/>
    </row>
    <row r="51" spans="1:11" x14ac:dyDescent="0.15">
      <c r="A51" s="5" t="s">
        <v>13</v>
      </c>
      <c r="B51" s="2"/>
      <c r="C51" s="9"/>
      <c r="D51" s="2"/>
      <c r="E51" s="2"/>
      <c r="F51" s="2"/>
      <c r="G51" s="8"/>
    </row>
    <row r="52" spans="1:11" x14ac:dyDescent="0.15">
      <c r="A52" s="5"/>
      <c r="B52" s="2"/>
      <c r="C52" s="2"/>
      <c r="D52" s="2"/>
      <c r="E52" s="2"/>
      <c r="F52" s="2"/>
      <c r="G52" s="2"/>
    </row>
    <row r="53" spans="1:11" x14ac:dyDescent="0.15">
      <c r="A53" s="5" t="s">
        <v>12</v>
      </c>
      <c r="B53" s="2"/>
      <c r="C53" s="6">
        <f>C25</f>
        <v>0</v>
      </c>
      <c r="D53" s="2"/>
      <c r="E53" s="5" t="s">
        <v>11</v>
      </c>
      <c r="F53" s="2"/>
      <c r="G53" s="6">
        <f>C46</f>
        <v>0</v>
      </c>
    </row>
    <row r="54" spans="1:11" x14ac:dyDescent="0.15">
      <c r="A54" s="5"/>
      <c r="B54" s="2"/>
      <c r="C54" s="2"/>
      <c r="D54" s="2"/>
      <c r="E54" s="5"/>
      <c r="F54" s="2"/>
    </row>
    <row r="55" spans="1:11" x14ac:dyDescent="0.15">
      <c r="A55" s="5" t="s">
        <v>10</v>
      </c>
      <c r="B55" s="2"/>
      <c r="C55" s="6">
        <f>C24*C51</f>
        <v>0</v>
      </c>
      <c r="D55" s="2"/>
      <c r="E55" s="5" t="s">
        <v>9</v>
      </c>
      <c r="F55" s="2"/>
      <c r="G55" s="6">
        <f>C45*C51</f>
        <v>0</v>
      </c>
    </row>
    <row r="56" spans="1:11" x14ac:dyDescent="0.15">
      <c r="A56" s="5"/>
      <c r="B56" s="2"/>
      <c r="C56" s="2"/>
      <c r="D56" s="2"/>
      <c r="E56" s="5"/>
      <c r="F56" s="2"/>
      <c r="H56" s="3" t="s">
        <v>8</v>
      </c>
      <c r="J56" s="2"/>
      <c r="K56" s="7"/>
    </row>
    <row r="57" spans="1:11" x14ac:dyDescent="0.15">
      <c r="A57" s="5" t="s">
        <v>7</v>
      </c>
      <c r="B57" s="2"/>
      <c r="C57" s="6">
        <f>C25*C51</f>
        <v>0</v>
      </c>
      <c r="D57" s="2"/>
      <c r="E57" s="5" t="s">
        <v>6</v>
      </c>
      <c r="F57" s="2"/>
      <c r="G57" s="6">
        <f>G53*C51</f>
        <v>0</v>
      </c>
      <c r="H57" s="3" t="s">
        <v>5</v>
      </c>
      <c r="J57" s="2"/>
      <c r="K57" s="1"/>
    </row>
    <row r="58" spans="1:11" x14ac:dyDescent="0.15">
      <c r="A58" s="5"/>
      <c r="B58" s="2"/>
      <c r="C58" s="2"/>
      <c r="D58" s="2"/>
      <c r="E58" s="2"/>
      <c r="F58" s="2"/>
      <c r="H58" s="3" t="s">
        <v>4</v>
      </c>
      <c r="J58" s="2"/>
      <c r="K58" s="1"/>
    </row>
    <row r="59" spans="1:11" x14ac:dyDescent="0.15">
      <c r="A59" s="5" t="s">
        <v>3</v>
      </c>
      <c r="B59" s="2"/>
      <c r="C59" s="6">
        <f>G57-C57</f>
        <v>0</v>
      </c>
      <c r="D59" s="2"/>
      <c r="E59" s="2"/>
      <c r="F59" s="2"/>
      <c r="H59" s="3" t="s">
        <v>2</v>
      </c>
      <c r="J59" s="2"/>
      <c r="K59" s="1"/>
    </row>
    <row r="60" spans="1:11" x14ac:dyDescent="0.15">
      <c r="A60" s="5" t="s">
        <v>1</v>
      </c>
      <c r="B60" s="2"/>
      <c r="C60" s="4">
        <f>IF(OR(C59=0,G57=0),0,C59/G57)</f>
        <v>0</v>
      </c>
      <c r="D60" s="2"/>
      <c r="E60" s="2"/>
      <c r="F60" s="2"/>
      <c r="H60" s="3" t="s">
        <v>0</v>
      </c>
      <c r="J60" s="2"/>
      <c r="K60" s="1"/>
    </row>
  </sheetData>
  <sheetProtection password="CA55" sheet="1"/>
  <mergeCells count="4">
    <mergeCell ref="A2:L2"/>
    <mergeCell ref="A7:K7"/>
    <mergeCell ref="A27:K27"/>
    <mergeCell ref="A49:K49"/>
  </mergeCells>
  <dataValidations count="2">
    <dataValidation allowBlank="1" showErrorMessage="1" prompt="_x000a_" sqref="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xr:uid="{81CF8D85-E0F6-6A44-88C0-632D9014C55C}"/>
    <dataValidation type="list" allowBlank="1" showInputMessage="1" showErrorMessage="1" prompt="Please indicate SFM or RPM"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xr:uid="{87654BD3-6033-CE46-8C1A-21D3B40E91F4}">
      <formula1>"SFM, RPM"</formula1>
    </dataValidation>
  </dataValidations>
  <pageMargins left="0.7" right="0.7" top="0.75" bottom="0.75" header="0.3" footer="0.3"/>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4TEX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Kettlewell</dc:creator>
  <cp:lastModifiedBy>Christa Kettlewell</cp:lastModifiedBy>
  <dcterms:created xsi:type="dcterms:W3CDTF">2026-02-16T16:00:41Z</dcterms:created>
  <dcterms:modified xsi:type="dcterms:W3CDTF">2026-02-16T16:00:52Z</dcterms:modified>
</cp:coreProperties>
</file>