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36" yWindow="62516" windowWidth="31660" windowHeight="23020" activeTab="0"/>
  </bookViews>
  <sheets>
    <sheet name="AccuThread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robrown</author>
    <author>apoland</author>
  </authors>
  <commentList>
    <comment ref="A6" authorId="0">
      <text>
        <r>
          <rPr>
            <b/>
            <sz val="8"/>
            <rFont val="Tahoma"/>
            <family val="2"/>
          </rPr>
          <t>Machine burdern rate in dollars per hour.
Example: $60.00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2"/>
          </rPr>
          <t>AccuThread item number.
Example: TMUK0250-20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Cost in dollars of AccuThread.
Example: $35.00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Number of holes threaded with AccuThread. 
Example: 1000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Cost in dollars to regrind AccuThread.
Example: $17.00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2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2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2"/>
          </rPr>
          <t>T-A drill holder item number.
Example: 24020S-100L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2"/>
          </rPr>
          <t>Cost in dollars for AMEC holder.
Example: $185.00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2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2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2"/>
          </rPr>
          <t>Time in seconds to complete operation, including tool index.
Auto calculation.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2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2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>Thread Mill 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Cost in dollars for each Thread Mill.
Example: $12.00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Number of holes processed per new Thread Mill.
Example: 1000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Number of holes drilled with reground tool.
Example: 850
</t>
        </r>
      </text>
    </comment>
    <comment ref="D15" authorId="0">
      <text>
        <r>
          <rPr>
            <b/>
            <sz val="8"/>
            <rFont val="Tahoma"/>
            <family val="2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Length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Time in seconds to complete operation, including index time.
Auto calculation.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2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2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2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2"/>
          </rPr>
          <t xml:space="preserve">Number of holes processed in day, week, month, year, or lot.
Example: 50000 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2"/>
          </rPr>
          <t>Repeat of field above for AMEC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>Repeat of field above for competitive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D43" authorId="0">
      <text>
        <r>
          <rPr>
            <b/>
            <sz val="8"/>
            <rFont val="Tahoma"/>
            <family val="2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2"/>
          </rPr>
          <t>Dollar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2"/>
          </rPr>
          <t>Percent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A15" authorId="1">
      <text>
        <r>
          <rPr>
            <b/>
            <sz val="8"/>
            <rFont val="Tahoma"/>
            <family val="2"/>
          </rPr>
          <t>Enter tool width in decimal format.
Example: 0.180</t>
        </r>
        <r>
          <rPr>
            <sz val="8"/>
            <rFont val="Tahoma"/>
            <family val="0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Enter tool width in decimal format.
Example: 0.180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2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<sst xmlns="http://schemas.openxmlformats.org/spreadsheetml/2006/main" count="69" uniqueCount="52">
  <si>
    <t>Machine $ Hour</t>
  </si>
  <si>
    <t>Competitive Manufacturer</t>
  </si>
  <si>
    <t>AccuThread Item Number</t>
  </si>
  <si>
    <t>Thread Mill Item Number</t>
  </si>
  <si>
    <t>Tool Diameter</t>
  </si>
  <si>
    <t>AccuThread Cost</t>
  </si>
  <si>
    <t>Thread Mill Cost</t>
  </si>
  <si>
    <t>AccuThread Life (# of Holes)</t>
  </si>
  <si>
    <t>Thread Mill Life</t>
  </si>
  <si>
    <t>Regrind Cost</t>
  </si>
  <si>
    <t>Number of Indexes (1 Minimum)</t>
  </si>
  <si>
    <t>Regrind Life</t>
  </si>
  <si>
    <t>Number of Regrinds</t>
  </si>
  <si>
    <t>Length Of Cut</t>
  </si>
  <si>
    <t>Length of Cut</t>
  </si>
  <si>
    <t>Total Inches Threaded With Tool</t>
  </si>
  <si>
    <t>Total Minutes Threaded With Tool</t>
  </si>
  <si>
    <t>Tool Change (Minutes)</t>
  </si>
  <si>
    <t>AMEC Holder Item Number</t>
  </si>
  <si>
    <t>Holder Item Number (If Needed)</t>
  </si>
  <si>
    <t>AMEC Holder Cost</t>
  </si>
  <si>
    <t>Holder Cost (If Needed)</t>
  </si>
  <si>
    <t>AMEC Holder Life (# Insert Changes)</t>
  </si>
  <si>
    <t>Holder Life (# Insert Changes)</t>
  </si>
  <si>
    <t>Threaded Diameter</t>
  </si>
  <si>
    <t>RPM</t>
  </si>
  <si>
    <t>SFM</t>
  </si>
  <si>
    <t>IPR</t>
  </si>
  <si>
    <t>IPM</t>
  </si>
  <si>
    <t>Tool Index Time (Seconds)</t>
  </si>
  <si>
    <t># Passes (1 Minimum)</t>
  </si>
  <si>
    <t>Cycle Time (Seconds)</t>
  </si>
  <si>
    <t>Process Cost/Hole</t>
  </si>
  <si>
    <t>Tooling Cost/Hole</t>
  </si>
  <si>
    <t>Total Cost/Hole</t>
  </si>
  <si>
    <t>Results</t>
  </si>
  <si>
    <t>Number of Holes Processed</t>
  </si>
  <si>
    <t>AccuThread Cost Per Hole</t>
  </si>
  <si>
    <t>Competitive Cost Per Hole</t>
  </si>
  <si>
    <t>AccuThread Total Tool Cost</t>
  </si>
  <si>
    <t>Competitive Total Tool Cost</t>
  </si>
  <si>
    <t>AccuThread Total Hole Cost</t>
  </si>
  <si>
    <t>Competitive Total Hole Cost</t>
  </si>
  <si>
    <t>Savings with AMEC Tool</t>
  </si>
  <si>
    <t>%Savings</t>
  </si>
  <si>
    <t>Date:</t>
  </si>
  <si>
    <t>Customer:</t>
  </si>
  <si>
    <t>Prepared by:</t>
  </si>
  <si>
    <r>
      <t>AccuThread 856</t>
    </r>
    <r>
      <rPr>
        <b/>
        <u val="single"/>
        <sz val="12"/>
        <rFont val="Arial"/>
        <family val="0"/>
      </rPr>
      <t>™</t>
    </r>
    <r>
      <rPr>
        <b/>
        <u val="single"/>
        <sz val="12"/>
        <rFont val="Arial"/>
        <family val="0"/>
      </rPr>
      <t>Thread Mill Cost Per Hole Worksheet</t>
    </r>
  </si>
  <si>
    <r>
      <t>Test Number:</t>
    </r>
    <r>
      <rPr>
        <b/>
        <sz val="10"/>
        <rFont val="Arial"/>
        <family val="2"/>
      </rPr>
      <t xml:space="preserve"> </t>
    </r>
  </si>
  <si>
    <r>
      <t>Customer Contact:</t>
    </r>
    <r>
      <rPr>
        <b/>
        <sz val="10"/>
        <rFont val="Arial"/>
        <family val="2"/>
      </rPr>
      <t xml:space="preserve"> </t>
    </r>
  </si>
  <si>
    <t>rev 2 03/09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</si>
</sst>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&quot;$&quot;#,##0.0000"/>
    <numFmt numFmtId="168" formatCode="&quot;$&quot;#,##0.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/dd/yy"/>
    <numFmt numFmtId="174" formatCode="0.0"/>
    <numFmt numFmtId="175" formatCode="000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indent="1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Fill="1" applyAlignment="1">
      <alignment horizontal="left" indent="1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1" fontId="0" fillId="0" borderId="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 indent="1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4" fillId="33" borderId="0" xfId="0" applyFont="1" applyFill="1" applyAlignment="1">
      <alignment horizontal="left" indent="1"/>
    </xf>
    <xf numFmtId="3" fontId="0" fillId="33" borderId="10" xfId="0" applyNumberFormat="1" applyFill="1" applyBorder="1" applyAlignment="1" applyProtection="1">
      <alignment horizontal="right"/>
      <protection/>
    </xf>
    <xf numFmtId="2" fontId="0" fillId="33" borderId="10" xfId="0" applyNumberFormat="1" applyFill="1" applyBorder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68" fontId="0" fillId="33" borderId="1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5" fillId="34" borderId="0" xfId="0" applyFont="1" applyFill="1" applyAlignment="1">
      <alignment horizontal="left" indent="1"/>
    </xf>
    <xf numFmtId="0" fontId="0" fillId="34" borderId="0" xfId="0" applyFill="1" applyAlignment="1">
      <alignment/>
    </xf>
    <xf numFmtId="0" fontId="0" fillId="34" borderId="0" xfId="0" applyFill="1" applyAlignment="1">
      <alignment horizontal="left" indent="1"/>
    </xf>
    <xf numFmtId="0" fontId="0" fillId="0" borderId="0" xfId="0" applyAlignment="1">
      <alignment horizontal="left" indent="1"/>
    </xf>
    <xf numFmtId="164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6" fillId="0" borderId="0" xfId="0" applyFont="1" applyBorder="1" applyAlignment="1" applyProtection="1">
      <alignment horizontal="left" indent="5"/>
      <protection/>
    </xf>
    <xf numFmtId="2" fontId="7" fillId="0" borderId="0" xfId="0" applyNumberFormat="1" applyFont="1" applyFill="1" applyBorder="1" applyAlignment="1">
      <alignment horizontal="center" vertical="center"/>
    </xf>
    <xf numFmtId="173" fontId="0" fillId="0" borderId="10" xfId="0" applyNumberFormat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285750</xdr:rowOff>
    </xdr:from>
    <xdr:to>
      <xdr:col>6</xdr:col>
      <xdr:colOff>19050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476" t="37316" r="5555"/>
        <a:stretch>
          <a:fillRect/>
        </a:stretch>
      </xdr:blipFill>
      <xdr:spPr>
        <a:xfrm>
          <a:off x="0" y="285750"/>
          <a:ext cx="6657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1">
      <selection activeCell="H11" sqref="H11"/>
    </sheetView>
  </sheetViews>
  <sheetFormatPr defaultColWidth="8.8515625" defaultRowHeight="12.75"/>
  <cols>
    <col min="1" max="1" width="34.28125" style="0" customWidth="1"/>
    <col min="2" max="2" width="15.7109375" style="0" customWidth="1"/>
    <col min="3" max="3" width="0.42578125" style="0" customWidth="1"/>
    <col min="4" max="4" width="33.00390625" style="0" customWidth="1"/>
    <col min="5" max="5" width="15.7109375" style="0" customWidth="1"/>
    <col min="6" max="6" width="0.42578125" style="0" customWidth="1"/>
  </cols>
  <sheetData>
    <row r="1" spans="1:5" ht="84.75" customHeight="1">
      <c r="A1" s="36"/>
      <c r="B1" s="36"/>
      <c r="C1" s="36"/>
      <c r="D1" s="36"/>
      <c r="E1" s="36"/>
    </row>
    <row r="3" spans="1:6" ht="15.75">
      <c r="A3" s="35" t="s">
        <v>48</v>
      </c>
      <c r="B3" s="35"/>
      <c r="C3" s="35"/>
      <c r="D3" s="35"/>
      <c r="E3" s="35"/>
      <c r="F3" s="35"/>
    </row>
    <row r="5" s="1" customFormat="1" ht="12.75"/>
    <row r="6" spans="1:5" ht="12.75">
      <c r="A6" s="2" t="s">
        <v>0</v>
      </c>
      <c r="B6" s="3">
        <v>0</v>
      </c>
      <c r="D6" s="2" t="s">
        <v>1</v>
      </c>
      <c r="E6" s="4"/>
    </row>
    <row r="7" spans="1:4" s="1" customFormat="1" ht="12.75">
      <c r="A7" s="5"/>
      <c r="B7" s="6"/>
      <c r="D7" s="7"/>
    </row>
    <row r="8" spans="1:5" ht="12.75">
      <c r="A8" s="2" t="s">
        <v>2</v>
      </c>
      <c r="B8" s="4"/>
      <c r="D8" s="2" t="s">
        <v>3</v>
      </c>
      <c r="E8" s="4"/>
    </row>
    <row r="9" spans="1:5" ht="12.75">
      <c r="A9" s="2"/>
      <c r="B9" s="8"/>
      <c r="D9" s="2" t="s">
        <v>4</v>
      </c>
      <c r="E9" s="9">
        <v>0</v>
      </c>
    </row>
    <row r="10" spans="1:5" ht="12.75">
      <c r="A10" s="2" t="s">
        <v>5</v>
      </c>
      <c r="B10" s="3">
        <v>0</v>
      </c>
      <c r="D10" s="2" t="s">
        <v>6</v>
      </c>
      <c r="E10" s="3">
        <v>0</v>
      </c>
    </row>
    <row r="11" spans="1:5" ht="12.75">
      <c r="A11" s="2" t="s">
        <v>7</v>
      </c>
      <c r="B11" s="4">
        <v>0</v>
      </c>
      <c r="D11" s="2" t="s">
        <v>8</v>
      </c>
      <c r="E11" s="4">
        <v>0</v>
      </c>
    </row>
    <row r="12" spans="1:6" ht="12.75">
      <c r="A12" s="2" t="s">
        <v>9</v>
      </c>
      <c r="B12" s="3">
        <v>0</v>
      </c>
      <c r="C12" s="10">
        <f>IF(B13=0,0,(B12/B13))</f>
        <v>0</v>
      </c>
      <c r="D12" s="2" t="s">
        <v>10</v>
      </c>
      <c r="E12" s="4">
        <v>0</v>
      </c>
      <c r="F12" s="10">
        <f>IF(E14=0,0,(E13/E14))</f>
        <v>0</v>
      </c>
    </row>
    <row r="13" spans="1:6" ht="12.75">
      <c r="A13" s="2" t="s">
        <v>11</v>
      </c>
      <c r="B13" s="11">
        <v>0</v>
      </c>
      <c r="C13">
        <f>C15</f>
        <v>0</v>
      </c>
      <c r="D13" s="2" t="s">
        <v>9</v>
      </c>
      <c r="E13" s="3">
        <v>0</v>
      </c>
      <c r="F13" s="10">
        <f>(E14*E15)</f>
        <v>0</v>
      </c>
    </row>
    <row r="14" spans="1:6" ht="12.75">
      <c r="A14" s="2" t="s">
        <v>12</v>
      </c>
      <c r="B14" s="11">
        <v>0.18</v>
      </c>
      <c r="C14" s="10">
        <f>(B13*B14)</f>
        <v>0</v>
      </c>
      <c r="D14" s="2" t="s">
        <v>11</v>
      </c>
      <c r="E14" s="11">
        <v>0</v>
      </c>
      <c r="F14" s="10">
        <f>(E11*E12)</f>
        <v>0</v>
      </c>
    </row>
    <row r="15" spans="1:6" ht="12.75">
      <c r="A15" s="2" t="s">
        <v>4</v>
      </c>
      <c r="B15" s="9">
        <v>0</v>
      </c>
      <c r="C15" s="10">
        <f>C14+B11</f>
        <v>0</v>
      </c>
      <c r="D15" s="2" t="s">
        <v>12</v>
      </c>
      <c r="E15" s="11">
        <v>0.18</v>
      </c>
      <c r="F15" s="10">
        <f>F13+F14</f>
        <v>0</v>
      </c>
    </row>
    <row r="16" spans="1:5" ht="12.75">
      <c r="A16" s="2" t="s">
        <v>13</v>
      </c>
      <c r="B16" s="12">
        <f>3.14*B23</f>
        <v>0</v>
      </c>
      <c r="D16" s="2" t="s">
        <v>14</v>
      </c>
      <c r="E16" s="12">
        <f>3.14*E23</f>
        <v>0</v>
      </c>
    </row>
    <row r="17" spans="1:6" ht="12.75">
      <c r="A17" s="2" t="s">
        <v>15</v>
      </c>
      <c r="B17" s="13">
        <f>(C15*B16)</f>
        <v>0</v>
      </c>
      <c r="C17" s="10"/>
      <c r="D17" s="5" t="s">
        <v>15</v>
      </c>
      <c r="E17" s="13">
        <f>(F15*E16)</f>
        <v>0</v>
      </c>
      <c r="F17" s="10"/>
    </row>
    <row r="18" spans="1:6" ht="12.75">
      <c r="A18" s="2" t="s">
        <v>16</v>
      </c>
      <c r="B18" s="13">
        <f>IF(B30=0,0,(B30*C15)/60)</f>
        <v>0</v>
      </c>
      <c r="C18" s="10"/>
      <c r="D18" s="5" t="s">
        <v>16</v>
      </c>
      <c r="E18" s="13">
        <f>(F15*E30)/60</f>
        <v>0</v>
      </c>
      <c r="F18" s="10"/>
    </row>
    <row r="19" spans="1:5" ht="12.75">
      <c r="A19" s="2" t="s">
        <v>17</v>
      </c>
      <c r="B19" s="4">
        <v>0</v>
      </c>
      <c r="D19" s="2" t="s">
        <v>17</v>
      </c>
      <c r="E19" s="4">
        <v>0</v>
      </c>
    </row>
    <row r="20" spans="1:5" ht="12.75">
      <c r="A20" s="2" t="s">
        <v>18</v>
      </c>
      <c r="B20" s="4"/>
      <c r="D20" s="2" t="s">
        <v>19</v>
      </c>
      <c r="E20" s="4"/>
    </row>
    <row r="21" spans="1:5" ht="12.75">
      <c r="A21" s="2" t="s">
        <v>20</v>
      </c>
      <c r="B21" s="3">
        <v>0</v>
      </c>
      <c r="D21" s="2" t="s">
        <v>21</v>
      </c>
      <c r="E21" s="3">
        <v>0</v>
      </c>
    </row>
    <row r="22" spans="1:5" ht="12.75">
      <c r="A22" s="2" t="s">
        <v>22</v>
      </c>
      <c r="B22" s="4">
        <v>0</v>
      </c>
      <c r="D22" s="2" t="s">
        <v>23</v>
      </c>
      <c r="E22" s="4">
        <v>0</v>
      </c>
    </row>
    <row r="23" spans="1:5" ht="12.75">
      <c r="A23" s="2" t="s">
        <v>24</v>
      </c>
      <c r="B23" s="14">
        <v>0</v>
      </c>
      <c r="D23" s="2" t="s">
        <v>24</v>
      </c>
      <c r="E23" s="14">
        <v>0</v>
      </c>
    </row>
    <row r="24" spans="1:5" ht="12.75">
      <c r="A24" s="15" t="s">
        <v>25</v>
      </c>
      <c r="B24" s="16">
        <v>0</v>
      </c>
      <c r="D24" s="15" t="s">
        <v>25</v>
      </c>
      <c r="E24" s="16">
        <v>0</v>
      </c>
    </row>
    <row r="25" spans="1:5" ht="12.75">
      <c r="A25" s="17" t="s">
        <v>26</v>
      </c>
      <c r="B25" s="18">
        <f>IF(B24=0,0,IF(A24="SFM",(B24*12)/(PI()*B15),(B24*PI()*B15)/12))</f>
        <v>0</v>
      </c>
      <c r="D25" s="17" t="str">
        <f>IF(D24="SFM","RPM","SFM")</f>
        <v>SFM</v>
      </c>
      <c r="E25" s="18">
        <f>IF(E24=0,0,IF(D24="SFM",(E24*12)/(PI()*E9),(E24*PI()*E9)/12))</f>
        <v>0</v>
      </c>
    </row>
    <row r="26" spans="1:5" ht="12.75">
      <c r="A26" s="2" t="s">
        <v>27</v>
      </c>
      <c r="B26" s="4">
        <v>0</v>
      </c>
      <c r="D26" s="2" t="s">
        <v>27</v>
      </c>
      <c r="E26" s="4">
        <v>0</v>
      </c>
    </row>
    <row r="27" spans="1:5" ht="12.75">
      <c r="A27" s="17" t="s">
        <v>28</v>
      </c>
      <c r="B27" s="19">
        <f>IF(B23=0,0,(IF(A24="RPM",(B24*B26)*((B23-B15)/B23),(B25*B26))))</f>
        <v>0</v>
      </c>
      <c r="D27" s="17" t="s">
        <v>28</v>
      </c>
      <c r="E27" s="19">
        <f>IF(E23=0,0,(IF(D24="RPM",(E24*E26)*((E23-E9)/E23),(E25*E26))))</f>
        <v>0</v>
      </c>
    </row>
    <row r="28" spans="1:5" ht="12.75">
      <c r="A28" s="2" t="s">
        <v>29</v>
      </c>
      <c r="B28" s="20">
        <v>0</v>
      </c>
      <c r="D28" s="2" t="s">
        <v>29</v>
      </c>
      <c r="E28" s="20">
        <v>0</v>
      </c>
    </row>
    <row r="29" spans="1:5" ht="12.75">
      <c r="A29" s="2" t="s">
        <v>30</v>
      </c>
      <c r="B29" s="4">
        <v>0</v>
      </c>
      <c r="D29" s="2" t="s">
        <v>30</v>
      </c>
      <c r="E29" s="4">
        <v>0</v>
      </c>
    </row>
    <row r="30" spans="1:5" ht="12.75">
      <c r="A30" s="2" t="s">
        <v>31</v>
      </c>
      <c r="B30" s="19">
        <f>IF(B27=0,0,(((B16*B29)/B27)*60)+B28)</f>
        <v>0</v>
      </c>
      <c r="D30" s="2" t="s">
        <v>31</v>
      </c>
      <c r="E30" s="19">
        <f>IF(E27=0,0,(((E16*E29)/E27)*60)+E28)</f>
        <v>0</v>
      </c>
    </row>
    <row r="31" spans="1:5" ht="12.75">
      <c r="A31" s="2" t="s">
        <v>32</v>
      </c>
      <c r="B31" s="21">
        <f>IF(B30=0,0,((B30/60)*(B6/60)+((B19*(1+B15)*(B6/60)/C15))))</f>
        <v>0</v>
      </c>
      <c r="D31" s="2" t="s">
        <v>32</v>
      </c>
      <c r="E31" s="21">
        <f>IF(E30=0,0,((E30/60)*(B6/60)+((E19*(1+E9)*(B6/60)/F15))))</f>
        <v>0</v>
      </c>
    </row>
    <row r="32" spans="1:5" ht="12.75">
      <c r="A32" s="2" t="s">
        <v>33</v>
      </c>
      <c r="B32" s="21">
        <f>IF(B30=0,0,((B10)+(B12*B14)+IF(B21=0,0,(B21/B22)))/C15)</f>
        <v>0</v>
      </c>
      <c r="D32" s="2" t="s">
        <v>33</v>
      </c>
      <c r="E32" s="21">
        <f>IF(E30=0,0,((((E10)+(E13*E15)+IF(E21=0,0,(E21/E22)))/F15)))</f>
        <v>0</v>
      </c>
    </row>
    <row r="33" spans="1:5" ht="12.75">
      <c r="A33" s="2" t="s">
        <v>34</v>
      </c>
      <c r="B33" s="21">
        <f>(B31+B32)</f>
        <v>0</v>
      </c>
      <c r="D33" s="2" t="s">
        <v>34</v>
      </c>
      <c r="E33" s="21">
        <f>(E31+E32)</f>
        <v>0</v>
      </c>
    </row>
    <row r="34" spans="1:5" ht="12.75">
      <c r="A34" s="2"/>
      <c r="B34" s="22"/>
      <c r="D34" s="2"/>
      <c r="E34" s="22"/>
    </row>
    <row r="35" spans="1:6" s="1" customFormat="1" ht="18">
      <c r="A35" s="23" t="s">
        <v>35</v>
      </c>
      <c r="B35" s="24"/>
      <c r="C35" s="24"/>
      <c r="D35" s="25"/>
      <c r="E35" s="24"/>
      <c r="F35" s="24"/>
    </row>
    <row r="36" spans="1:4" s="1" customFormat="1" ht="12.75">
      <c r="A36" s="5"/>
      <c r="D36" s="7"/>
    </row>
    <row r="37" spans="1:4" ht="12.75">
      <c r="A37" s="2" t="s">
        <v>36</v>
      </c>
      <c r="B37" s="4">
        <v>0</v>
      </c>
      <c r="D37" s="26"/>
    </row>
    <row r="38" spans="1:4" ht="12.75">
      <c r="A38" s="26"/>
      <c r="D38" s="26"/>
    </row>
    <row r="39" spans="1:5" ht="12.75">
      <c r="A39" s="5" t="s">
        <v>37</v>
      </c>
      <c r="B39" s="21">
        <f>B33</f>
        <v>0</v>
      </c>
      <c r="D39" s="2" t="s">
        <v>38</v>
      </c>
      <c r="E39" s="21">
        <f>SUM(E33)</f>
        <v>0</v>
      </c>
    </row>
    <row r="40" spans="1:4" ht="12.75">
      <c r="A40" s="5"/>
      <c r="D40" s="2"/>
    </row>
    <row r="41" spans="1:5" ht="12.75">
      <c r="A41" s="5" t="s">
        <v>39</v>
      </c>
      <c r="B41" s="27">
        <f>(B32*B37)</f>
        <v>0</v>
      </c>
      <c r="D41" s="2" t="s">
        <v>40</v>
      </c>
      <c r="E41" s="27">
        <f>E32*B37</f>
        <v>0</v>
      </c>
    </row>
    <row r="42" spans="1:4" ht="12.75">
      <c r="A42" s="5"/>
      <c r="D42" s="2"/>
    </row>
    <row r="43" spans="1:5" ht="12.75">
      <c r="A43" s="5" t="s">
        <v>41</v>
      </c>
      <c r="B43" s="27">
        <f>(B39*B37)</f>
        <v>0</v>
      </c>
      <c r="D43" s="2" t="s">
        <v>42</v>
      </c>
      <c r="E43" s="27">
        <f>(E39*B37)</f>
        <v>0</v>
      </c>
    </row>
    <row r="44" spans="1:4" ht="12.75">
      <c r="A44" s="2"/>
      <c r="D44" s="26"/>
    </row>
    <row r="45" spans="1:4" ht="12.75">
      <c r="A45" s="2" t="s">
        <v>43</v>
      </c>
      <c r="B45" s="27">
        <f>SUM(E43-B43)</f>
        <v>0</v>
      </c>
      <c r="D45" s="26"/>
    </row>
    <row r="46" spans="1:5" ht="12.75">
      <c r="A46" s="2" t="s">
        <v>44</v>
      </c>
      <c r="B46" s="28">
        <f>IF(B43=0,0,SUM(1-(B43/E43)))</f>
        <v>0</v>
      </c>
      <c r="D46" s="29"/>
      <c r="E46" s="30"/>
    </row>
    <row r="47" spans="4:5" ht="12.75">
      <c r="D47" s="29" t="s">
        <v>45</v>
      </c>
      <c r="E47" s="31"/>
    </row>
    <row r="48" spans="1:5" ht="12.75">
      <c r="A48" s="32" t="s">
        <v>51</v>
      </c>
      <c r="D48" s="29" t="s">
        <v>49</v>
      </c>
      <c r="E48" s="33"/>
    </row>
    <row r="49" spans="4:5" ht="12.75">
      <c r="D49" s="29" t="s">
        <v>46</v>
      </c>
      <c r="E49" s="33"/>
    </row>
    <row r="50" spans="4:5" ht="12.75">
      <c r="D50" s="29" t="s">
        <v>50</v>
      </c>
      <c r="E50" s="34"/>
    </row>
    <row r="51" spans="4:5" ht="12.75">
      <c r="D51" s="29" t="s">
        <v>47</v>
      </c>
      <c r="E51" s="34"/>
    </row>
  </sheetData>
  <sheetProtection password="CA55" sheet="1" objects="1" scenarios="1"/>
  <mergeCells count="2">
    <mergeCell ref="A3:F3"/>
    <mergeCell ref="A1:E1"/>
  </mergeCells>
  <printOptions/>
  <pageMargins left="0.75" right="0.5" top="0.5" bottom="0.5" header="0.5" footer="0.5"/>
  <pageSetup fitToHeight="1" fitToWidth="1" horizontalDpi="600" verticalDpi="600" orientation="landscape" scale="82"/>
  <ignoredErrors>
    <ignoredError sqref="E18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Allied Machine &amp;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Alpeter</dc:creator>
  <cp:keywords/>
  <dc:description/>
  <cp:lastModifiedBy>Microsoft Office User</cp:lastModifiedBy>
  <dcterms:created xsi:type="dcterms:W3CDTF">2009-03-19T20:21:01Z</dcterms:created>
  <dcterms:modified xsi:type="dcterms:W3CDTF">2018-05-22T15:37:41Z</dcterms:modified>
  <cp:category/>
  <cp:version/>
  <cp:contentType/>
  <cp:contentStatus/>
</cp:coreProperties>
</file>