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76" yWindow="64936" windowWidth="28800" windowHeight="16140" tabRatio="713" activeTab="0"/>
  </bookViews>
  <sheets>
    <sheet name="APX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  <author>Javier DeLa Cruz</author>
  </authors>
  <commentList>
    <comment ref="A5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AMEC drill insert item number.
Example: 4C22H-0112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
Example: OP-080508-PW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in dollars of drill insert.
Example: $35.00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Cost in dollars for each insert.
Example: $12.00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Number of holes drilled with new T-A drill insert. 
Example: 1000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Number of holes processed per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Cost in dollars to regrind GEN3 drill insert.
Example: $17.00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FOR GEN3 ONLY</t>
        </r>
      </text>
    </comment>
    <comment ref="E14" authorId="0">
      <text>
        <r>
          <rPr>
            <b/>
            <sz val="8"/>
            <rFont val="Tahoma"/>
            <family val="0"/>
          </rPr>
          <t>Total holes processed per insert (Insert Life x Number of Indexes).
Auto calculation.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Can only be reground once (1). 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APX Head item number.
Example: V8302S-84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Cost in dollars for APX Head. 
Example: $900.00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Number of Pilot Insert changes before APX Head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OP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E73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5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Example:
W5703H-50FM</t>
        </r>
        <r>
          <rPr>
            <sz val="9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9"/>
            <rFont val="Tahoma"/>
            <family val="2"/>
          </rPr>
          <t>Cost of APX holder body. 
Example: $1,100.00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9"/>
            <rFont val="Tahoma"/>
            <family val="2"/>
          </rPr>
          <t>Number of APX Head changes before APX Body needs replaced. 
Example: 25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AMEC drill insert item number.
Example: 4C22H-0112</t>
        </r>
        <r>
          <rPr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0"/>
          </rPr>
          <t xml:space="preserve">
Example: OP-080508-PW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Cost in dollars of drill insert.
Example: $35.00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Cost in dollars for each insert.
Example: $12.00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Number of holes drilled with new T-A drill insert. 
Example: 1000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Number of holes processed per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Cost in dollars to regrind GEN3 drill insert.
Example: $17.00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FOR GEN3 ONLY</t>
        </r>
      </text>
    </comment>
    <comment ref="E44" authorId="0">
      <text>
        <r>
          <rPr>
            <b/>
            <sz val="8"/>
            <rFont val="Tahoma"/>
            <family val="0"/>
          </rPr>
          <t>Total holes processed per insert (Insert Life x Number of Indexes).
Auto calculation.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 xml:space="preserve">Can only be reground once (1). 
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APX Head item number.
Example: V8302S-84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Cost in dollars for APX Head. 
Example: $900.00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Number of Pilot Insert changes before APX Head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Example:
W5703H-50FM</t>
        </r>
        <r>
          <rPr>
            <sz val="9"/>
            <rFont val="Tahoma"/>
            <family val="2"/>
          </rPr>
          <t xml:space="preserve">
</t>
        </r>
      </text>
    </comment>
    <comment ref="A54" authorId="1">
      <text>
        <r>
          <rPr>
            <b/>
            <sz val="9"/>
            <rFont val="Tahoma"/>
            <family val="2"/>
          </rPr>
          <t>Cost of APX holder body. 
Example: $1,100.00</t>
        </r>
        <r>
          <rPr>
            <sz val="9"/>
            <rFont val="Tahoma"/>
            <family val="2"/>
          </rPr>
          <t xml:space="preserve">
</t>
        </r>
      </text>
    </comment>
    <comment ref="A55" authorId="1">
      <text>
        <r>
          <rPr>
            <b/>
            <sz val="9"/>
            <rFont val="Tahoma"/>
            <family val="2"/>
          </rPr>
          <t>Number of APX Head changes before APX Body needs replaced. 
Example: 25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E63" authorId="0">
      <text>
        <r>
          <rPr>
            <b/>
            <sz val="8"/>
            <rFont val="Tahoma"/>
            <family val="0"/>
          </rPr>
          <t>OP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<sst xmlns="http://schemas.openxmlformats.org/spreadsheetml/2006/main" count="84" uniqueCount="69">
  <si>
    <t>IPR</t>
  </si>
  <si>
    <t>IPM</t>
  </si>
  <si>
    <t>Machine $ Hour</t>
  </si>
  <si>
    <t>AMEC Total Tool Cost</t>
  </si>
  <si>
    <t>AMEC Cost Per Hole</t>
  </si>
  <si>
    <t>Competitive Cost Per Hole</t>
  </si>
  <si>
    <t>Competitive Total Tool Cost</t>
  </si>
  <si>
    <t>Savings with AMEC Tool</t>
  </si>
  <si>
    <t>%Savings</t>
  </si>
  <si>
    <t>SFM</t>
  </si>
  <si>
    <t>Holder Cost</t>
  </si>
  <si>
    <t>Number of Indexes (1 Minimum)</t>
  </si>
  <si>
    <t>Holder Item Number</t>
  </si>
  <si>
    <t>Tool Change (Minutes)</t>
  </si>
  <si>
    <t>Cycle Time (Seconds)</t>
  </si>
  <si>
    <t>Number of Holes Processed</t>
  </si>
  <si>
    <t>AMEC Total Hole Cost</t>
  </si>
  <si>
    <t>Competitive Total Hole Cost</t>
  </si>
  <si>
    <t>Process Cost/Hole</t>
  </si>
  <si>
    <t>Tooling Cost/Hole</t>
  </si>
  <si>
    <t>Total Cost/Hole</t>
  </si>
  <si>
    <t>Total Inches Drilled With Tool</t>
  </si>
  <si>
    <t>Total Minutes Drilled With Tool</t>
  </si>
  <si>
    <t>Total Holes Drilled With Insert</t>
  </si>
  <si>
    <t>Date: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</si>
  <si>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</si>
  <si>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</si>
  <si>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t>Customer:</t>
  </si>
  <si>
    <r>
      <t>Customer Contact:</t>
    </r>
    <r>
      <rPr>
        <b/>
        <sz val="10"/>
        <rFont val="Arial"/>
        <family val="2"/>
      </rPr>
      <t xml:space="preserve"> </t>
    </r>
  </si>
  <si>
    <t>Results</t>
  </si>
  <si>
    <t>AMEC Process</t>
  </si>
  <si>
    <t>Competitive Process</t>
  </si>
  <si>
    <t>Depth of Cut</t>
  </si>
  <si>
    <t>Tool Index Time (Seconds)</t>
  </si>
  <si>
    <t xml:space="preserve">T-A/GEN3 Drill Insert Item Number </t>
  </si>
  <si>
    <t>APX Head Item Number</t>
  </si>
  <si>
    <t>APX Head Cost</t>
  </si>
  <si>
    <t>APX Holder Item Number</t>
  </si>
  <si>
    <t>APX Holder Cost</t>
  </si>
  <si>
    <t>T-A/GEN3 Drill Insert Cost</t>
  </si>
  <si>
    <t>T-A/GEN3 Drill Insert Life (# of Holes)</t>
  </si>
  <si>
    <t>Regrind Life (FOR GEN3 ONLY)</t>
  </si>
  <si>
    <t>Number of Regrinds (FOR GEN3 ONLY)</t>
  </si>
  <si>
    <t>Diameter of Head</t>
  </si>
  <si>
    <r>
      <t>APX</t>
    </r>
    <r>
      <rPr>
        <b/>
        <u val="single"/>
        <sz val="14"/>
        <rFont val="Calibri"/>
        <family val="2"/>
      </rPr>
      <t xml:space="preserve">™ Cost per Hole </t>
    </r>
  </si>
  <si>
    <t>Regrind Cost (FOR GEN3 ONLY)</t>
  </si>
  <si>
    <t xml:space="preserve">APX Head Life </t>
  </si>
  <si>
    <t xml:space="preserve">APX Holder Life </t>
  </si>
  <si>
    <t>APX Insert Item Number</t>
  </si>
  <si>
    <t>APX Insert Quantity</t>
  </si>
  <si>
    <t>APX Insert Cost</t>
  </si>
  <si>
    <t>APX Insert Life/Index</t>
  </si>
  <si>
    <t>APX Insert Cost Per Hole</t>
  </si>
  <si>
    <t>Pilot Drill Item Number</t>
  </si>
  <si>
    <t>Pilot Drill Cost</t>
  </si>
  <si>
    <t>Pilot Drill Number of Holes</t>
  </si>
  <si>
    <t>Pilot Regrind Life</t>
  </si>
  <si>
    <t>Pilot Regrind Cost</t>
  </si>
  <si>
    <t>Numer of Pilot Regrinds</t>
  </si>
  <si>
    <t>Head Item Number</t>
  </si>
  <si>
    <t>Head Cost</t>
  </si>
  <si>
    <t>Head Life</t>
  </si>
  <si>
    <t>Holder Life</t>
  </si>
  <si>
    <t>Outboard Insert Number</t>
  </si>
  <si>
    <t>Outboard Insert Quantity</t>
  </si>
  <si>
    <t>Outboard Insert Cost</t>
  </si>
  <si>
    <t>Outboard Insert Life/Index</t>
  </si>
  <si>
    <t>Outboard Insert Cost Per Hole</t>
  </si>
  <si>
    <t>revised  11/16/17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</si>
</sst>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3" fontId="0" fillId="33" borderId="10" xfId="0" applyNumberFormat="1" applyFill="1" applyBorder="1" applyAlignment="1" applyProtection="1">
      <alignment horizontal="right"/>
      <protection/>
    </xf>
    <xf numFmtId="2" fontId="0" fillId="33" borderId="10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 applyProtection="1">
      <alignment/>
      <protection/>
    </xf>
    <xf numFmtId="0" fontId="0" fillId="0" borderId="0" xfId="0" applyAlignment="1">
      <alignment horizontal="left" indent="1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 indent="1"/>
    </xf>
    <xf numFmtId="0" fontId="0" fillId="34" borderId="0" xfId="0" applyFill="1" applyAlignment="1">
      <alignment horizontal="left" indent="1"/>
    </xf>
    <xf numFmtId="164" fontId="0" fillId="34" borderId="0" xfId="0" applyNumberFormat="1" applyFill="1" applyBorder="1" applyAlignment="1" applyProtection="1">
      <alignment/>
      <protection locked="0"/>
    </xf>
    <xf numFmtId="168" fontId="0" fillId="34" borderId="0" xfId="0" applyNumberFormat="1" applyFill="1" applyBorder="1" applyAlignment="1">
      <alignment/>
    </xf>
    <xf numFmtId="0" fontId="7" fillId="34" borderId="0" xfId="0" applyFont="1" applyFill="1" applyAlignment="1">
      <alignment horizontal="left" indent="1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left" indent="1"/>
    </xf>
    <xf numFmtId="0" fontId="0" fillId="35" borderId="0" xfId="0" applyFill="1" applyAlignment="1">
      <alignment horizontal="left" indent="1"/>
    </xf>
    <xf numFmtId="164" fontId="0" fillId="35" borderId="10" xfId="0" applyNumberFormat="1" applyFill="1" applyBorder="1" applyAlignment="1" applyProtection="1">
      <alignment/>
      <protection locked="0"/>
    </xf>
    <xf numFmtId="164" fontId="0" fillId="35" borderId="0" xfId="0" applyNumberFormat="1" applyFill="1" applyBorder="1" applyAlignment="1" applyProtection="1">
      <alignment/>
      <protection locked="0"/>
    </xf>
    <xf numFmtId="164" fontId="0" fillId="35" borderId="0" xfId="0" applyNumberForma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1" fontId="0" fillId="35" borderId="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hidden="1"/>
    </xf>
    <xf numFmtId="3" fontId="0" fillId="35" borderId="10" xfId="0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hidden="1"/>
    </xf>
    <xf numFmtId="165" fontId="0" fillId="35" borderId="0" xfId="0" applyNumberFormat="1" applyFill="1" applyBorder="1" applyAlignment="1" applyProtection="1">
      <alignment/>
      <protection hidden="1"/>
    </xf>
    <xf numFmtId="166" fontId="0" fillId="35" borderId="0" xfId="0" applyNumberForma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 horizontal="left" indent="1"/>
      <protection locked="0"/>
    </xf>
    <xf numFmtId="0" fontId="0" fillId="35" borderId="0" xfId="0" applyFill="1" applyBorder="1" applyAlignment="1" applyProtection="1">
      <alignment horizontal="right"/>
      <protection hidden="1"/>
    </xf>
    <xf numFmtId="0" fontId="3" fillId="35" borderId="0" xfId="0" applyFont="1" applyFill="1" applyBorder="1" applyAlignment="1">
      <alignment horizontal="left" indent="1"/>
    </xf>
    <xf numFmtId="3" fontId="0" fillId="35" borderId="0" xfId="0" applyNumberFormat="1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 indent="1"/>
      <protection locked="0"/>
    </xf>
    <xf numFmtId="168" fontId="0" fillId="35" borderId="10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0" fontId="5" fillId="35" borderId="0" xfId="0" applyFont="1" applyFill="1" applyBorder="1" applyAlignment="1" applyProtection="1">
      <alignment horizontal="left" indent="5"/>
      <protection/>
    </xf>
    <xf numFmtId="173" fontId="0" fillId="35" borderId="10" xfId="0" applyNumberForma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6" fillId="35" borderId="10" xfId="0" applyNumberFormat="1" applyFont="1" applyFill="1" applyBorder="1" applyAlignment="1" applyProtection="1">
      <alignment horizontal="center"/>
      <protection locked="0"/>
    </xf>
    <xf numFmtId="168" fontId="6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 indent="1"/>
    </xf>
    <xf numFmtId="0" fontId="0" fillId="35" borderId="10" xfId="0" applyFill="1" applyBorder="1" applyAlignment="1" applyProtection="1">
      <alignment/>
      <protection hidden="1" locked="0"/>
    </xf>
    <xf numFmtId="164" fontId="0" fillId="35" borderId="10" xfId="0" applyNumberFormat="1" applyFill="1" applyBorder="1" applyAlignment="1" applyProtection="1">
      <alignment/>
      <protection hidden="1" locked="0"/>
    </xf>
    <xf numFmtId="0" fontId="0" fillId="35" borderId="0" xfId="0" applyFill="1" applyBorder="1" applyAlignment="1" applyProtection="1">
      <alignment/>
      <protection hidden="1" locked="0"/>
    </xf>
    <xf numFmtId="0" fontId="4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53" t="35072" r="5062"/>
        <a:stretch>
          <a:fillRect/>
        </a:stretch>
      </xdr:blipFill>
      <xdr:spPr>
        <a:xfrm>
          <a:off x="0" y="0"/>
          <a:ext cx="10734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zoomScalePageLayoutView="0" workbookViewId="0" topLeftCell="A1">
      <selection activeCell="L14" sqref="L14"/>
    </sheetView>
  </sheetViews>
  <sheetFormatPr defaultColWidth="8.8515625" defaultRowHeight="12.75"/>
  <cols>
    <col min="1" max="1" width="39.8515625" style="0" customWidth="1"/>
    <col min="2" max="2" width="1.1484375" style="0" customWidth="1"/>
    <col min="3" max="3" width="15.140625" style="0" customWidth="1"/>
    <col min="4" max="4" width="0.13671875" style="0" customWidth="1"/>
    <col min="5" max="5" width="35.8515625" style="0" customWidth="1"/>
    <col min="6" max="6" width="1.8515625" style="0" customWidth="1"/>
    <col min="7" max="7" width="15.140625" style="0" bestFit="1" customWidth="1"/>
    <col min="8" max="8" width="0.42578125" style="0" customWidth="1"/>
    <col min="9" max="9" width="32.8515625" style="0" customWidth="1"/>
    <col min="10" max="10" width="0.9921875" style="0" customWidth="1"/>
    <col min="11" max="11" width="15.28125" style="0" customWidth="1"/>
    <col min="12" max="12" width="0.71875" style="0" customWidth="1"/>
  </cols>
  <sheetData>
    <row r="1" spans="1:12" ht="99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23"/>
      <c r="B3" s="22"/>
      <c r="C3" s="22"/>
      <c r="D3" s="22"/>
      <c r="E3" s="24"/>
      <c r="F3" s="22"/>
      <c r="G3" s="22"/>
      <c r="H3" s="22"/>
      <c r="I3" s="24"/>
      <c r="J3" s="22"/>
      <c r="K3" s="22"/>
      <c r="L3" s="22"/>
    </row>
    <row r="4" spans="1:12" ht="12.75">
      <c r="A4" s="24"/>
      <c r="B4" s="22"/>
      <c r="C4" s="22"/>
      <c r="D4" s="22"/>
      <c r="E4" s="24"/>
      <c r="F4" s="22"/>
      <c r="G4" s="22"/>
      <c r="H4" s="22"/>
      <c r="I4" s="24"/>
      <c r="J4" s="22"/>
      <c r="K4" s="22"/>
      <c r="L4" s="22"/>
    </row>
    <row r="5" spans="1:12" ht="12.75">
      <c r="A5" s="23" t="s">
        <v>2</v>
      </c>
      <c r="B5" s="22"/>
      <c r="C5" s="25">
        <v>0</v>
      </c>
      <c r="D5" s="22"/>
      <c r="E5" s="23"/>
      <c r="F5" s="22"/>
      <c r="G5" s="22"/>
      <c r="H5" s="22"/>
      <c r="I5" s="24"/>
      <c r="J5" s="22"/>
      <c r="K5" s="22"/>
      <c r="L5" s="22"/>
    </row>
    <row r="6" spans="1:12" ht="12.75">
      <c r="A6" s="23"/>
      <c r="B6" s="22"/>
      <c r="C6" s="26"/>
      <c r="D6" s="22"/>
      <c r="E6" s="23"/>
      <c r="F6" s="22"/>
      <c r="G6" s="22"/>
      <c r="H6" s="22"/>
      <c r="I6" s="24"/>
      <c r="J6" s="22"/>
      <c r="K6" s="22"/>
      <c r="L6" s="22"/>
    </row>
    <row r="7" spans="1:11" ht="18">
      <c r="A7" s="19" t="s">
        <v>30</v>
      </c>
      <c r="B7" s="14"/>
      <c r="C7" s="17"/>
      <c r="D7" s="14"/>
      <c r="E7" s="15"/>
      <c r="F7" s="14"/>
      <c r="G7" s="14"/>
      <c r="H7" s="14"/>
      <c r="I7" s="16"/>
      <c r="J7" s="14"/>
      <c r="K7" s="14"/>
    </row>
    <row r="8" spans="1:11" ht="12.75">
      <c r="A8" s="23"/>
      <c r="B8" s="22"/>
      <c r="C8" s="27"/>
      <c r="D8" s="22"/>
      <c r="E8" s="24"/>
      <c r="F8" s="22"/>
      <c r="G8" s="22"/>
      <c r="H8" s="22"/>
      <c r="I8" s="24"/>
      <c r="J8" s="22"/>
      <c r="K8" s="22"/>
    </row>
    <row r="9" spans="1:11" ht="12.75">
      <c r="A9" s="23" t="s">
        <v>34</v>
      </c>
      <c r="B9" s="22"/>
      <c r="C9" s="28"/>
      <c r="D9" s="22"/>
      <c r="E9" s="23" t="s">
        <v>48</v>
      </c>
      <c r="F9" s="22"/>
      <c r="G9" s="4"/>
      <c r="H9" s="22"/>
      <c r="I9" s="24"/>
      <c r="J9" s="22"/>
      <c r="K9" s="22"/>
    </row>
    <row r="10" spans="1:11" ht="12.75">
      <c r="A10" s="23"/>
      <c r="B10" s="22"/>
      <c r="C10" s="29"/>
      <c r="D10" s="22"/>
      <c r="E10" s="23" t="s">
        <v>49</v>
      </c>
      <c r="F10" s="22"/>
      <c r="G10" s="21"/>
      <c r="H10" s="22"/>
      <c r="I10" s="24"/>
      <c r="J10" s="22"/>
      <c r="K10" s="22"/>
    </row>
    <row r="11" spans="1:11" ht="12.75">
      <c r="A11" s="23" t="s">
        <v>39</v>
      </c>
      <c r="B11" s="22"/>
      <c r="C11" s="25"/>
      <c r="D11" s="22"/>
      <c r="E11" s="23" t="s">
        <v>50</v>
      </c>
      <c r="F11" s="22"/>
      <c r="G11" s="3"/>
      <c r="H11" s="22"/>
      <c r="I11" s="24"/>
      <c r="J11" s="22"/>
      <c r="K11" s="22"/>
    </row>
    <row r="12" spans="1:11" ht="12.75">
      <c r="A12" s="23" t="s">
        <v>40</v>
      </c>
      <c r="B12" s="22"/>
      <c r="C12" s="28"/>
      <c r="D12" s="22"/>
      <c r="E12" s="23" t="s">
        <v>51</v>
      </c>
      <c r="F12" s="22"/>
      <c r="G12" s="4"/>
      <c r="H12" s="22"/>
      <c r="I12" s="24"/>
      <c r="J12" s="22"/>
      <c r="K12" s="22"/>
    </row>
    <row r="13" spans="1:11" ht="12.75">
      <c r="A13" s="23" t="s">
        <v>45</v>
      </c>
      <c r="B13" s="22"/>
      <c r="C13" s="25"/>
      <c r="D13" s="30">
        <f>IF(C14=0,0,(C13/C14))</f>
        <v>0</v>
      </c>
      <c r="E13" s="23" t="s">
        <v>11</v>
      </c>
      <c r="F13" s="22"/>
      <c r="G13" s="4"/>
      <c r="H13" s="30">
        <f>IF(G12=0,0,(G12*G13))</f>
        <v>0</v>
      </c>
      <c r="I13" s="24"/>
      <c r="J13" s="22"/>
      <c r="K13" s="22"/>
    </row>
    <row r="14" spans="1:11" ht="12.75">
      <c r="A14" s="23" t="s">
        <v>41</v>
      </c>
      <c r="B14" s="22"/>
      <c r="C14" s="31">
        <v>0</v>
      </c>
      <c r="D14" s="22"/>
      <c r="E14" s="23" t="s">
        <v>23</v>
      </c>
      <c r="F14" s="22"/>
      <c r="G14" s="12">
        <f>(G12*G13)</f>
        <v>0</v>
      </c>
      <c r="H14" s="22"/>
      <c r="I14" s="24"/>
      <c r="J14" s="22"/>
      <c r="K14" s="22"/>
    </row>
    <row r="15" spans="1:11" ht="12.75">
      <c r="A15" s="23" t="s">
        <v>42</v>
      </c>
      <c r="B15" s="22"/>
      <c r="C15" s="31">
        <v>0</v>
      </c>
      <c r="D15" s="30">
        <f>((C14*C15)+C12)</f>
        <v>0</v>
      </c>
      <c r="E15" s="23"/>
      <c r="F15" s="22"/>
      <c r="G15" s="32"/>
      <c r="H15" s="30">
        <f>(G14*G15)</f>
        <v>0</v>
      </c>
      <c r="I15" s="24"/>
      <c r="J15" s="22"/>
      <c r="K15" s="22"/>
    </row>
    <row r="16" spans="1:11" ht="12.75">
      <c r="A16" s="23" t="s">
        <v>32</v>
      </c>
      <c r="B16" s="22"/>
      <c r="C16" s="28"/>
      <c r="D16" s="22"/>
      <c r="E16" s="23"/>
      <c r="F16" s="22"/>
      <c r="G16" s="33"/>
      <c r="H16" s="22"/>
      <c r="I16" s="24"/>
      <c r="J16" s="22"/>
      <c r="K16" s="22"/>
    </row>
    <row r="17" spans="1:11" ht="12.75">
      <c r="A17" s="23" t="s">
        <v>21</v>
      </c>
      <c r="B17" s="22"/>
      <c r="C17" s="12">
        <f>(D15*C16)</f>
        <v>0</v>
      </c>
      <c r="D17" s="30"/>
      <c r="E17" s="23"/>
      <c r="F17" s="22"/>
      <c r="G17" s="32"/>
      <c r="H17" s="30"/>
      <c r="I17" s="24"/>
      <c r="J17" s="22"/>
      <c r="K17" s="22"/>
    </row>
    <row r="18" spans="1:11" ht="12.75">
      <c r="A18" s="23" t="s">
        <v>22</v>
      </c>
      <c r="B18" s="22"/>
      <c r="C18" s="12">
        <f>(D15*C32)/60</f>
        <v>0</v>
      </c>
      <c r="D18" s="30"/>
      <c r="E18" s="23"/>
      <c r="F18" s="22"/>
      <c r="G18" s="32"/>
      <c r="H18" s="30"/>
      <c r="I18" s="24"/>
      <c r="J18" s="22"/>
      <c r="K18" s="22"/>
    </row>
    <row r="19" spans="1:11" ht="12.75">
      <c r="A19" s="23" t="s">
        <v>13</v>
      </c>
      <c r="B19" s="22"/>
      <c r="C19" s="4"/>
      <c r="D19" s="22"/>
      <c r="F19" s="22"/>
      <c r="H19" s="22"/>
      <c r="I19" s="24"/>
      <c r="J19" s="22"/>
      <c r="K19" s="22"/>
    </row>
    <row r="20" spans="1:11" ht="12.75">
      <c r="A20" s="23" t="s">
        <v>35</v>
      </c>
      <c r="B20" s="22"/>
      <c r="C20" s="4"/>
      <c r="D20" s="22"/>
      <c r="E20" s="22"/>
      <c r="F20" s="22"/>
      <c r="G20" s="22"/>
      <c r="H20" s="22"/>
      <c r="I20" s="24"/>
      <c r="J20" s="22"/>
      <c r="K20" s="22"/>
    </row>
    <row r="21" spans="1:11" ht="12.75">
      <c r="A21" s="23" t="s">
        <v>36</v>
      </c>
      <c r="B21" s="22"/>
      <c r="C21" s="3"/>
      <c r="D21" s="22"/>
      <c r="E21" s="22"/>
      <c r="F21" s="22"/>
      <c r="G21" s="22"/>
      <c r="H21" s="22"/>
      <c r="I21" s="24"/>
      <c r="J21" s="22"/>
      <c r="K21" s="22"/>
    </row>
    <row r="22" spans="1:11" ht="12.75">
      <c r="A22" s="23" t="s">
        <v>46</v>
      </c>
      <c r="B22" s="22"/>
      <c r="C22" s="4"/>
      <c r="D22" s="22"/>
      <c r="E22" s="22"/>
      <c r="F22" s="22"/>
      <c r="G22" s="22"/>
      <c r="H22" s="22"/>
      <c r="I22" s="24"/>
      <c r="J22" s="22"/>
      <c r="K22" s="22"/>
    </row>
    <row r="23" spans="1:11" ht="12.75">
      <c r="A23" s="23" t="s">
        <v>37</v>
      </c>
      <c r="B23" s="22"/>
      <c r="C23" s="50"/>
      <c r="D23" s="22"/>
      <c r="E23" s="23"/>
      <c r="F23" s="22"/>
      <c r="G23" s="52"/>
      <c r="H23" s="22"/>
      <c r="I23" s="24"/>
      <c r="J23" s="22"/>
      <c r="K23" s="22"/>
    </row>
    <row r="24" spans="1:11" ht="12.75">
      <c r="A24" s="23" t="s">
        <v>38</v>
      </c>
      <c r="B24" s="22"/>
      <c r="C24" s="51"/>
      <c r="D24" s="22"/>
      <c r="E24" s="23"/>
      <c r="F24" s="22"/>
      <c r="G24" s="52"/>
      <c r="H24" s="22"/>
      <c r="I24" s="24"/>
      <c r="J24" s="22"/>
      <c r="K24" s="22"/>
    </row>
    <row r="25" spans="1:11" ht="12.75">
      <c r="A25" s="23" t="s">
        <v>47</v>
      </c>
      <c r="B25" s="22"/>
      <c r="C25" s="50"/>
      <c r="D25" s="22"/>
      <c r="F25" s="22"/>
      <c r="H25" s="22"/>
      <c r="I25" s="24"/>
      <c r="J25" s="22"/>
      <c r="K25" s="22"/>
    </row>
    <row r="26" spans="1:11" ht="12.75">
      <c r="A26" s="23" t="s">
        <v>43</v>
      </c>
      <c r="B26" s="22"/>
      <c r="C26" s="5"/>
      <c r="D26" s="22"/>
      <c r="E26" s="23"/>
      <c r="F26" s="22"/>
      <c r="G26" s="34"/>
      <c r="H26" s="22"/>
      <c r="I26" s="24"/>
      <c r="J26" s="22"/>
      <c r="K26" s="22"/>
    </row>
    <row r="27" spans="1:11" ht="12.75">
      <c r="A27" s="41" t="s">
        <v>9</v>
      </c>
      <c r="B27" s="22"/>
      <c r="C27" s="6"/>
      <c r="D27" s="22"/>
      <c r="E27" s="35"/>
      <c r="F27" s="22"/>
      <c r="G27" s="36"/>
      <c r="H27" s="22"/>
      <c r="I27" s="24"/>
      <c r="J27" s="22"/>
      <c r="K27" s="22"/>
    </row>
    <row r="28" spans="1:11" ht="12.75">
      <c r="A28" s="23" t="str">
        <f>IF(A27="SFM","RPM","SFM")</f>
        <v>RPM</v>
      </c>
      <c r="B28" s="22"/>
      <c r="C28" s="7">
        <f>IF(C27=0,0,IF(A27="SFM",(C27*12)/(PI()*C26),(C27*PI()*C26)/12))</f>
        <v>0</v>
      </c>
      <c r="D28" s="22"/>
      <c r="E28" s="37"/>
      <c r="F28" s="22"/>
      <c r="G28" s="38"/>
      <c r="H28" s="22"/>
      <c r="I28" s="24"/>
      <c r="J28" s="22"/>
      <c r="K28" s="22"/>
    </row>
    <row r="29" spans="1:11" ht="12.75">
      <c r="A29" s="23" t="s">
        <v>0</v>
      </c>
      <c r="B29" s="22"/>
      <c r="C29" s="4"/>
      <c r="D29" s="22"/>
      <c r="E29" s="23"/>
      <c r="F29" s="22"/>
      <c r="G29" s="39"/>
      <c r="H29" s="22"/>
      <c r="I29" s="24"/>
      <c r="J29" s="22"/>
      <c r="K29" s="22"/>
    </row>
    <row r="30" spans="1:11" ht="12.75">
      <c r="A30" s="23" t="s">
        <v>1</v>
      </c>
      <c r="B30" s="22"/>
      <c r="C30" s="8">
        <f>IF(A27="RPM",(C27*C29),(C28*C29))</f>
        <v>0</v>
      </c>
      <c r="D30" s="22"/>
      <c r="E30" s="23"/>
      <c r="F30" s="22"/>
      <c r="G30" s="40"/>
      <c r="H30" s="22"/>
      <c r="I30" s="24"/>
      <c r="J30" s="22"/>
      <c r="K30" s="22"/>
    </row>
    <row r="31" spans="1:11" ht="12.75">
      <c r="A31" s="23" t="s">
        <v>33</v>
      </c>
      <c r="B31" s="22"/>
      <c r="C31" s="20"/>
      <c r="D31" s="22"/>
      <c r="E31" s="23"/>
      <c r="F31" s="22"/>
      <c r="G31" s="40"/>
      <c r="H31" s="22"/>
      <c r="I31" s="24"/>
      <c r="J31" s="22"/>
      <c r="K31" s="22"/>
    </row>
    <row r="32" spans="1:11" ht="12.75">
      <c r="A32" s="23" t="s">
        <v>14</v>
      </c>
      <c r="B32" s="22"/>
      <c r="C32" s="8">
        <f>IF(C30=0,0,(((C16)/C30)*60)+C31)</f>
        <v>0</v>
      </c>
      <c r="D32" s="22"/>
      <c r="E32" s="23"/>
      <c r="F32" s="22"/>
      <c r="G32" s="40"/>
      <c r="H32" s="22"/>
      <c r="I32" s="24"/>
      <c r="J32" s="22"/>
      <c r="K32" s="22"/>
    </row>
    <row r="33" spans="1:11" ht="12.75">
      <c r="A33" s="23" t="s">
        <v>18</v>
      </c>
      <c r="B33" s="22"/>
      <c r="C33" s="9">
        <f>IF(C32=0,0,((C32/60)*(C5/60)+(C19*(1+C15))/(C5/60)/D15))</f>
        <v>0</v>
      </c>
      <c r="D33" s="22"/>
      <c r="E33" s="23" t="s">
        <v>52</v>
      </c>
      <c r="F33" s="22"/>
      <c r="G33" s="9">
        <f>IF(G12=0,0,((G11*G10)/H13))</f>
        <v>0</v>
      </c>
      <c r="H33" s="22"/>
      <c r="I33" s="24"/>
      <c r="J33" s="22"/>
      <c r="K33" s="22"/>
    </row>
    <row r="34" spans="1:11" ht="12.75">
      <c r="A34" s="23" t="s">
        <v>19</v>
      </c>
      <c r="B34" s="22"/>
      <c r="C34" s="9">
        <f>IF(C32=0,0,((C11)+(C13*C15)+IF(C21=0,0,(C21/C22))+IF(C24=0,0,(C24/C25/C22)))/D15)</f>
        <v>0</v>
      </c>
      <c r="D34" s="22"/>
      <c r="F34" s="22"/>
      <c r="H34" s="22"/>
      <c r="I34" s="24"/>
      <c r="J34" s="22"/>
      <c r="K34" s="22"/>
    </row>
    <row r="35" spans="1:11" ht="12.75">
      <c r="A35" s="23" t="s">
        <v>20</v>
      </c>
      <c r="B35" s="22"/>
      <c r="C35" s="42">
        <f>(C33+C34+G33)</f>
        <v>0</v>
      </c>
      <c r="D35" s="22"/>
      <c r="E35" s="23"/>
      <c r="F35" s="22"/>
      <c r="G35" s="43"/>
      <c r="H35" s="22"/>
      <c r="I35" s="24"/>
      <c r="J35" s="22"/>
      <c r="K35" s="22"/>
    </row>
    <row r="36" spans="1:11" ht="12.75">
      <c r="A36" s="23"/>
      <c r="B36" s="22"/>
      <c r="C36" s="43"/>
      <c r="D36" s="22"/>
      <c r="E36" s="23"/>
      <c r="F36" s="22"/>
      <c r="G36" s="43"/>
      <c r="H36" s="22"/>
      <c r="I36" s="24"/>
      <c r="J36" s="22"/>
      <c r="K36" s="22"/>
    </row>
    <row r="37" spans="1:11" ht="18">
      <c r="A37" s="19" t="s">
        <v>31</v>
      </c>
      <c r="B37" s="14"/>
      <c r="C37" s="18"/>
      <c r="D37" s="14"/>
      <c r="E37" s="15"/>
      <c r="F37" s="14"/>
      <c r="G37" s="18"/>
      <c r="H37" s="14"/>
      <c r="I37" s="16"/>
      <c r="J37" s="14"/>
      <c r="K37" s="14"/>
    </row>
    <row r="38" spans="1:11" ht="12.75">
      <c r="A38" s="23"/>
      <c r="B38" s="22"/>
      <c r="C38" s="27"/>
      <c r="D38" s="22"/>
      <c r="E38" s="24"/>
      <c r="F38" s="22"/>
      <c r="G38" s="22"/>
      <c r="H38" s="22"/>
      <c r="I38" s="24"/>
      <c r="J38" s="22"/>
      <c r="K38" s="22"/>
    </row>
    <row r="39" spans="1:11" ht="12.75">
      <c r="A39" s="23" t="s">
        <v>53</v>
      </c>
      <c r="B39" s="22"/>
      <c r="C39" s="28"/>
      <c r="D39" s="22"/>
      <c r="E39" s="23" t="s">
        <v>63</v>
      </c>
      <c r="F39" s="22"/>
      <c r="G39" s="4"/>
      <c r="H39" s="22"/>
      <c r="I39" s="24"/>
      <c r="J39" s="22"/>
      <c r="K39" s="22"/>
    </row>
    <row r="40" spans="1:12" ht="12.75">
      <c r="A40" s="23"/>
      <c r="B40" s="22"/>
      <c r="C40" s="29"/>
      <c r="D40" s="22"/>
      <c r="E40" s="23" t="s">
        <v>64</v>
      </c>
      <c r="F40" s="22"/>
      <c r="G40" s="21"/>
      <c r="H40" s="22"/>
      <c r="I40" s="24"/>
      <c r="J40" s="22"/>
      <c r="K40" s="22"/>
      <c r="L40" s="1"/>
    </row>
    <row r="41" spans="1:11" ht="12.75">
      <c r="A41" s="23" t="s">
        <v>54</v>
      </c>
      <c r="B41" s="22"/>
      <c r="C41" s="25"/>
      <c r="D41" s="22"/>
      <c r="E41" s="23" t="s">
        <v>65</v>
      </c>
      <c r="F41" s="22"/>
      <c r="G41" s="3"/>
      <c r="H41" s="22"/>
      <c r="I41" s="24"/>
      <c r="J41" s="22"/>
      <c r="K41" s="22"/>
    </row>
    <row r="42" spans="1:11" ht="12.75">
      <c r="A42" s="23" t="s">
        <v>55</v>
      </c>
      <c r="B42" s="22"/>
      <c r="C42" s="28"/>
      <c r="D42" s="22"/>
      <c r="E42" s="23" t="s">
        <v>66</v>
      </c>
      <c r="F42" s="22"/>
      <c r="G42" s="4"/>
      <c r="H42" s="22"/>
      <c r="I42" s="24"/>
      <c r="J42" s="22"/>
      <c r="K42" s="22"/>
    </row>
    <row r="43" spans="1:11" ht="12.75">
      <c r="A43" s="23" t="s">
        <v>56</v>
      </c>
      <c r="B43" s="22"/>
      <c r="C43" s="25">
        <v>0</v>
      </c>
      <c r="D43" s="30">
        <f>IF(C44=0,0,(C43/C44))</f>
        <v>0</v>
      </c>
      <c r="E43" s="23" t="s">
        <v>11</v>
      </c>
      <c r="F43" s="22"/>
      <c r="G43" s="4"/>
      <c r="H43" s="30">
        <f>IF(G42=0,0,(G42*G43))</f>
        <v>0</v>
      </c>
      <c r="I43" s="24"/>
      <c r="J43" s="22"/>
      <c r="K43" s="22"/>
    </row>
    <row r="44" spans="1:10" ht="12.75">
      <c r="A44" s="23" t="s">
        <v>57</v>
      </c>
      <c r="B44" s="22"/>
      <c r="C44" s="31"/>
      <c r="D44" s="22"/>
      <c r="E44" s="23" t="s">
        <v>23</v>
      </c>
      <c r="F44" s="22"/>
      <c r="G44" s="12">
        <f>(G42*G43)</f>
        <v>0</v>
      </c>
      <c r="H44" s="22"/>
      <c r="I44" s="24"/>
      <c r="J44" s="22"/>
    </row>
    <row r="45" spans="1:10" ht="12.75">
      <c r="A45" s="23" t="s">
        <v>58</v>
      </c>
      <c r="B45" s="22"/>
      <c r="C45" s="31">
        <v>0</v>
      </c>
      <c r="D45" s="30">
        <f>((C44*C45)+C42)</f>
        <v>0</v>
      </c>
      <c r="E45" s="23"/>
      <c r="F45" s="22"/>
      <c r="G45" s="32"/>
      <c r="H45" s="30">
        <f>(G44*G45)</f>
        <v>0</v>
      </c>
      <c r="I45" s="24"/>
      <c r="J45" s="22"/>
    </row>
    <row r="46" spans="1:10" ht="12.75">
      <c r="A46" s="23" t="s">
        <v>32</v>
      </c>
      <c r="B46" s="22"/>
      <c r="C46" s="28"/>
      <c r="D46" s="22"/>
      <c r="E46" s="23"/>
      <c r="F46" s="22"/>
      <c r="G46" s="33"/>
      <c r="H46" s="22"/>
      <c r="I46" s="24"/>
      <c r="J46" s="22"/>
    </row>
    <row r="47" spans="1:10" ht="12.75">
      <c r="A47" s="23" t="s">
        <v>21</v>
      </c>
      <c r="B47" s="22"/>
      <c r="C47" s="12">
        <f>(D45*C46)</f>
        <v>0</v>
      </c>
      <c r="D47" s="30"/>
      <c r="E47" s="23"/>
      <c r="F47" s="22"/>
      <c r="G47" s="32"/>
      <c r="H47" s="30"/>
      <c r="I47" s="24"/>
      <c r="J47" s="22"/>
    </row>
    <row r="48" spans="1:10" ht="12.75">
      <c r="A48" s="23" t="s">
        <v>22</v>
      </c>
      <c r="B48" s="22"/>
      <c r="C48" s="12">
        <f>(D45*C62)/60</f>
        <v>0</v>
      </c>
      <c r="D48" s="30"/>
      <c r="E48" s="23"/>
      <c r="F48" s="22"/>
      <c r="G48" s="32"/>
      <c r="H48" s="30"/>
      <c r="I48" s="24"/>
      <c r="J48" s="22"/>
    </row>
    <row r="49" spans="1:11" ht="12.75">
      <c r="A49" s="23" t="s">
        <v>13</v>
      </c>
      <c r="B49" s="22"/>
      <c r="C49" s="4"/>
      <c r="D49" s="22"/>
      <c r="F49" s="22"/>
      <c r="H49" s="22"/>
      <c r="I49" s="24"/>
      <c r="J49" s="22"/>
      <c r="K49" s="22"/>
    </row>
    <row r="50" spans="1:12" ht="12.75">
      <c r="A50" s="23" t="s">
        <v>59</v>
      </c>
      <c r="B50" s="22"/>
      <c r="C50" s="4"/>
      <c r="D50" s="22"/>
      <c r="E50" s="22"/>
      <c r="F50" s="22"/>
      <c r="G50" s="22"/>
      <c r="H50" s="22"/>
      <c r="I50" s="24"/>
      <c r="J50" s="22"/>
      <c r="K50" s="22"/>
      <c r="L50" s="2"/>
    </row>
    <row r="51" spans="1:12" ht="12.75">
      <c r="A51" s="23" t="s">
        <v>60</v>
      </c>
      <c r="B51" s="22"/>
      <c r="C51" s="3"/>
      <c r="D51" s="22"/>
      <c r="E51" s="22"/>
      <c r="F51" s="22"/>
      <c r="G51" s="22"/>
      <c r="H51" s="22"/>
      <c r="I51" s="24"/>
      <c r="J51" s="22"/>
      <c r="K51" s="22"/>
      <c r="L51" s="2"/>
    </row>
    <row r="52" spans="1:11" ht="12.75">
      <c r="A52" s="23" t="s">
        <v>61</v>
      </c>
      <c r="B52" s="22"/>
      <c r="C52" s="4"/>
      <c r="D52" s="22"/>
      <c r="E52" s="22"/>
      <c r="F52" s="22"/>
      <c r="G52" s="22"/>
      <c r="H52" s="22"/>
      <c r="I52" s="24"/>
      <c r="J52" s="22"/>
      <c r="K52" s="22"/>
    </row>
    <row r="53" spans="1:11" ht="12.75">
      <c r="A53" s="23" t="s">
        <v>12</v>
      </c>
      <c r="B53" s="22"/>
      <c r="C53" s="50"/>
      <c r="D53" s="22"/>
      <c r="E53" s="23"/>
      <c r="F53" s="22"/>
      <c r="G53" s="52"/>
      <c r="H53" s="22"/>
      <c r="I53" s="24"/>
      <c r="J53" s="22"/>
      <c r="K53" s="22"/>
    </row>
    <row r="54" spans="1:11" ht="12.75">
      <c r="A54" s="23" t="s">
        <v>10</v>
      </c>
      <c r="B54" s="22"/>
      <c r="C54" s="51"/>
      <c r="D54" s="22"/>
      <c r="E54" s="23"/>
      <c r="F54" s="22"/>
      <c r="G54" s="52"/>
      <c r="H54" s="22"/>
      <c r="I54" s="24"/>
      <c r="J54" s="22"/>
      <c r="K54" s="22"/>
    </row>
    <row r="55" spans="1:11" ht="12.75">
      <c r="A55" s="23" t="s">
        <v>62</v>
      </c>
      <c r="B55" s="22"/>
      <c r="C55" s="50"/>
      <c r="D55" s="22"/>
      <c r="F55" s="22"/>
      <c r="H55" s="22"/>
      <c r="I55" s="24"/>
      <c r="J55" s="22"/>
      <c r="K55" s="22"/>
    </row>
    <row r="56" spans="1:11" ht="12.75">
      <c r="A56" s="23" t="s">
        <v>43</v>
      </c>
      <c r="B56" s="22"/>
      <c r="C56" s="5"/>
      <c r="D56" s="22"/>
      <c r="E56" s="23"/>
      <c r="F56" s="22"/>
      <c r="G56" s="34"/>
      <c r="H56" s="22"/>
      <c r="I56" s="24"/>
      <c r="J56" s="22"/>
      <c r="K56" s="22"/>
    </row>
    <row r="57" spans="1:11" ht="12.75">
      <c r="A57" s="41" t="s">
        <v>9</v>
      </c>
      <c r="B57" s="22"/>
      <c r="C57" s="6"/>
      <c r="D57" s="22"/>
      <c r="E57" s="35"/>
      <c r="F57" s="22"/>
      <c r="G57" s="36"/>
      <c r="H57" s="22"/>
      <c r="I57" s="24"/>
      <c r="J57" s="22"/>
      <c r="K57" s="22"/>
    </row>
    <row r="58" spans="1:11" ht="12.75">
      <c r="A58" s="23" t="str">
        <f>IF(A57="SFM","RPM","SFM")</f>
        <v>RPM</v>
      </c>
      <c r="B58" s="22"/>
      <c r="C58" s="7">
        <f>IF(C57=0,0,IF(A57="SFM",(C57*12)/(PI()*C56),(C57*PI()*C56)/12))</f>
        <v>0</v>
      </c>
      <c r="D58" s="22"/>
      <c r="E58" s="37"/>
      <c r="F58" s="22"/>
      <c r="G58" s="38"/>
      <c r="H58" s="22"/>
      <c r="I58" s="24"/>
      <c r="J58" s="22"/>
      <c r="K58" s="22"/>
    </row>
    <row r="59" spans="1:11" ht="12.75">
      <c r="A59" s="23" t="s">
        <v>0</v>
      </c>
      <c r="B59" s="22"/>
      <c r="C59" s="4"/>
      <c r="D59" s="22"/>
      <c r="E59" s="23"/>
      <c r="F59" s="22"/>
      <c r="G59" s="39"/>
      <c r="H59" s="22"/>
      <c r="I59" s="24"/>
      <c r="J59" s="22"/>
      <c r="K59" s="22"/>
    </row>
    <row r="60" spans="1:11" ht="12.75">
      <c r="A60" s="23" t="s">
        <v>1</v>
      </c>
      <c r="B60" s="22"/>
      <c r="C60" s="8">
        <f>IF(A57="RPM",(C57*C59),(C58*C59))</f>
        <v>0</v>
      </c>
      <c r="D60" s="22"/>
      <c r="E60" s="23"/>
      <c r="F60" s="22"/>
      <c r="G60" s="40"/>
      <c r="H60" s="22"/>
      <c r="I60" s="24"/>
      <c r="J60" s="22"/>
      <c r="K60" s="22"/>
    </row>
    <row r="61" spans="1:11" ht="12.75">
      <c r="A61" s="23" t="s">
        <v>33</v>
      </c>
      <c r="B61" s="22"/>
      <c r="C61" s="20"/>
      <c r="D61" s="22"/>
      <c r="E61" s="23"/>
      <c r="F61" s="22"/>
      <c r="G61" s="40"/>
      <c r="H61" s="22"/>
      <c r="I61" s="24"/>
      <c r="J61" s="22"/>
      <c r="K61" s="22"/>
    </row>
    <row r="62" spans="1:11" ht="12.75">
      <c r="A62" s="23" t="s">
        <v>14</v>
      </c>
      <c r="B62" s="22"/>
      <c r="C62" s="8">
        <f>IF(C60=0,0,(((C46)/C60)*60)+C61)</f>
        <v>0</v>
      </c>
      <c r="D62" s="22"/>
      <c r="E62" s="23"/>
      <c r="F62" s="22"/>
      <c r="G62" s="40"/>
      <c r="H62" s="22"/>
      <c r="I62" s="24"/>
      <c r="J62" s="22"/>
      <c r="K62" s="22"/>
    </row>
    <row r="63" spans="1:11" ht="12.75">
      <c r="A63" s="23" t="s">
        <v>18</v>
      </c>
      <c r="B63" s="22"/>
      <c r="C63" s="9">
        <f>IF(C62=0,0,((C62/60)*(C5/60)+(C49*(1+C45))/(C5/60)/D45))</f>
        <v>0</v>
      </c>
      <c r="D63" s="22"/>
      <c r="E63" s="23" t="s">
        <v>67</v>
      </c>
      <c r="F63" s="22"/>
      <c r="G63" s="9">
        <f>IF(G42=0,0,((G41*G40)/H43))</f>
        <v>0</v>
      </c>
      <c r="H63" s="22"/>
      <c r="I63" s="24"/>
      <c r="J63" s="22"/>
      <c r="K63" s="22"/>
    </row>
    <row r="64" spans="1:11" ht="12.75">
      <c r="A64" s="23" t="s">
        <v>19</v>
      </c>
      <c r="B64" s="22"/>
      <c r="C64" s="9">
        <f>IF(C62=0,0,((C41)+(C43*C45)+IF(C51=0,0,(C51/C52))+IF(C54=0,0,(C54/C55/C52)))/D45)</f>
        <v>0</v>
      </c>
      <c r="D64" s="22"/>
      <c r="F64" s="22"/>
      <c r="H64" s="22"/>
      <c r="I64" s="24"/>
      <c r="J64" s="22"/>
      <c r="K64" s="22"/>
    </row>
    <row r="65" spans="1:11" ht="12.75">
      <c r="A65" s="23" t="s">
        <v>20</v>
      </c>
      <c r="B65" s="22"/>
      <c r="C65" s="42">
        <f>(C63+C64+G63)</f>
        <v>0</v>
      </c>
      <c r="D65" s="22"/>
      <c r="E65" s="23"/>
      <c r="F65" s="22"/>
      <c r="G65" s="43"/>
      <c r="H65" s="22"/>
      <c r="I65" s="24"/>
      <c r="J65" s="22"/>
      <c r="K65" s="22"/>
    </row>
    <row r="66" spans="1:11" ht="12.75">
      <c r="A66" s="23"/>
      <c r="B66" s="22"/>
      <c r="C66" s="43"/>
      <c r="D66" s="22"/>
      <c r="E66" s="23"/>
      <c r="F66" s="22"/>
      <c r="G66" s="43"/>
      <c r="H66" s="22"/>
      <c r="I66" s="24"/>
      <c r="J66" s="22"/>
      <c r="K66" s="22"/>
    </row>
    <row r="67" spans="1:11" ht="12.75">
      <c r="A67" s="24"/>
      <c r="B67" s="22"/>
      <c r="C67" s="22"/>
      <c r="D67" s="22"/>
      <c r="E67" s="24"/>
      <c r="F67" s="22"/>
      <c r="G67" s="22"/>
      <c r="H67" s="22"/>
      <c r="I67" s="24"/>
      <c r="J67" s="22"/>
      <c r="K67" s="22"/>
    </row>
    <row r="68" spans="1:11" ht="12.75">
      <c r="A68" s="23"/>
      <c r="B68" s="22"/>
      <c r="C68" s="43"/>
      <c r="D68" s="22"/>
      <c r="E68" s="23"/>
      <c r="F68" s="22"/>
      <c r="G68" s="43"/>
      <c r="H68" s="22"/>
      <c r="I68" s="23"/>
      <c r="J68" s="22"/>
      <c r="K68" s="43"/>
    </row>
    <row r="69" spans="1:12" ht="18">
      <c r="A69" s="19" t="s">
        <v>29</v>
      </c>
      <c r="B69" s="14"/>
      <c r="C69" s="18"/>
      <c r="D69" s="14"/>
      <c r="E69" s="15"/>
      <c r="F69" s="14"/>
      <c r="G69" s="18"/>
      <c r="H69" s="14"/>
      <c r="I69" s="15"/>
      <c r="J69" s="14"/>
      <c r="K69" s="18"/>
      <c r="L69" s="22"/>
    </row>
    <row r="70" spans="1:12" ht="12.75">
      <c r="A70" s="23"/>
      <c r="B70" s="22"/>
      <c r="C70" s="22"/>
      <c r="D70" s="22"/>
      <c r="E70" s="23"/>
      <c r="F70" s="22"/>
      <c r="G70" s="22"/>
      <c r="H70" s="22"/>
      <c r="I70" s="24"/>
      <c r="J70" s="22"/>
      <c r="K70" s="22"/>
      <c r="L70" s="22"/>
    </row>
    <row r="71" spans="1:12" ht="12.75">
      <c r="A71" s="23" t="s">
        <v>15</v>
      </c>
      <c r="B71" s="22"/>
      <c r="C71" s="28"/>
      <c r="D71" s="22"/>
      <c r="E71" s="23"/>
      <c r="F71" s="22"/>
      <c r="G71" s="22"/>
      <c r="H71" s="22"/>
      <c r="I71" s="24"/>
      <c r="J71" s="22"/>
      <c r="K71" s="22"/>
      <c r="L71" s="22"/>
    </row>
    <row r="72" spans="1:12" ht="12.75">
      <c r="A72" s="23"/>
      <c r="B72" s="22"/>
      <c r="C72" s="22"/>
      <c r="D72" s="22"/>
      <c r="E72" s="23"/>
      <c r="F72" s="22"/>
      <c r="G72" s="22"/>
      <c r="H72" s="22"/>
      <c r="I72" s="22"/>
      <c r="J72" s="22"/>
      <c r="K72" s="22"/>
      <c r="L72" s="22"/>
    </row>
    <row r="73" spans="1:12" ht="12.75">
      <c r="A73" s="23" t="s">
        <v>4</v>
      </c>
      <c r="B73" s="22"/>
      <c r="C73" s="9">
        <f>C35</f>
        <v>0</v>
      </c>
      <c r="D73" s="22"/>
      <c r="E73" s="23" t="s">
        <v>5</v>
      </c>
      <c r="F73" s="22"/>
      <c r="G73" s="9">
        <f>C65</f>
        <v>0</v>
      </c>
      <c r="H73" s="22"/>
      <c r="I73" s="22"/>
      <c r="J73" s="22"/>
      <c r="K73" s="22"/>
      <c r="L73" s="22"/>
    </row>
    <row r="74" spans="1:12" ht="12.75">
      <c r="A74" s="23"/>
      <c r="B74" s="22"/>
      <c r="C74" s="22"/>
      <c r="D74" s="22"/>
      <c r="E74" s="23"/>
      <c r="F74" s="22"/>
      <c r="H74" s="22"/>
      <c r="I74" s="22"/>
      <c r="J74" s="22"/>
      <c r="K74" s="22"/>
      <c r="L74" s="22"/>
    </row>
    <row r="75" spans="1:12" ht="12.75">
      <c r="A75" s="23" t="s">
        <v>3</v>
      </c>
      <c r="B75" s="22"/>
      <c r="C75" s="10">
        <f>(C34+G33)*C71</f>
        <v>0</v>
      </c>
      <c r="D75" s="22"/>
      <c r="E75" s="23" t="s">
        <v>6</v>
      </c>
      <c r="F75" s="22"/>
      <c r="G75" s="10">
        <f>(C64+G63)*C71</f>
        <v>0</v>
      </c>
      <c r="H75" s="22"/>
      <c r="I75" s="22"/>
      <c r="J75" s="22"/>
      <c r="K75" s="22"/>
      <c r="L75" s="22"/>
    </row>
    <row r="76" spans="1:12" ht="12.75">
      <c r="A76" s="23"/>
      <c r="B76" s="22"/>
      <c r="C76" s="22"/>
      <c r="D76" s="22"/>
      <c r="E76" s="23"/>
      <c r="F76" s="22"/>
      <c r="H76" s="22"/>
      <c r="I76" s="44" t="s">
        <v>24</v>
      </c>
      <c r="J76" s="22"/>
      <c r="K76" s="45"/>
      <c r="L76" s="22"/>
    </row>
    <row r="77" spans="1:12" ht="12.75">
      <c r="A77" s="23" t="s">
        <v>16</v>
      </c>
      <c r="B77" s="22"/>
      <c r="C77" s="10">
        <f>(C73*C71)</f>
        <v>0</v>
      </c>
      <c r="D77" s="22"/>
      <c r="E77" s="23" t="s">
        <v>17</v>
      </c>
      <c r="F77" s="22"/>
      <c r="G77" s="10">
        <f>(G73*C71)</f>
        <v>0</v>
      </c>
      <c r="H77" s="22"/>
      <c r="I77" s="44" t="s">
        <v>26</v>
      </c>
      <c r="J77" s="22"/>
      <c r="K77" s="46"/>
      <c r="L77" s="22"/>
    </row>
    <row r="78" spans="1:12" ht="12.75">
      <c r="A78" s="23"/>
      <c r="B78" s="22"/>
      <c r="C78" s="22"/>
      <c r="D78" s="22"/>
      <c r="E78" s="24"/>
      <c r="F78" s="22"/>
      <c r="G78" s="22"/>
      <c r="H78" s="22"/>
      <c r="I78" s="44" t="s">
        <v>27</v>
      </c>
      <c r="J78" s="22"/>
      <c r="K78" s="46"/>
      <c r="L78" s="22"/>
    </row>
    <row r="79" spans="1:12" ht="12.75">
      <c r="A79" s="23" t="s">
        <v>7</v>
      </c>
      <c r="B79" s="22"/>
      <c r="C79" s="10">
        <f>SUM(G77-C77)</f>
        <v>0</v>
      </c>
      <c r="D79" s="22"/>
      <c r="E79" s="24"/>
      <c r="F79" s="22"/>
      <c r="G79" s="22"/>
      <c r="H79" s="22"/>
      <c r="I79" s="44" t="s">
        <v>28</v>
      </c>
      <c r="J79" s="22"/>
      <c r="K79" s="47"/>
      <c r="L79" s="22"/>
    </row>
    <row r="80" spans="1:12" ht="12.75">
      <c r="A80" s="23" t="s">
        <v>8</v>
      </c>
      <c r="B80" s="22"/>
      <c r="C80" s="11">
        <f>IF(C77=0,0,SUM(1-(C77/G77)))</f>
        <v>0</v>
      </c>
      <c r="D80" s="22"/>
      <c r="E80" s="24"/>
      <c r="F80" s="22"/>
      <c r="G80" s="22"/>
      <c r="H80" s="22"/>
      <c r="I80" s="44" t="s">
        <v>25</v>
      </c>
      <c r="J80" s="22"/>
      <c r="K80" s="47"/>
      <c r="L80" s="22"/>
    </row>
    <row r="81" spans="1:11" ht="12.75">
      <c r="A81" s="49" t="s">
        <v>68</v>
      </c>
      <c r="B81" s="22"/>
      <c r="C81" s="22"/>
      <c r="D81" s="22"/>
      <c r="E81" s="24"/>
      <c r="F81" s="22"/>
      <c r="G81" s="22"/>
      <c r="H81" s="22"/>
      <c r="I81" s="44"/>
      <c r="J81" s="22"/>
      <c r="K81" s="48"/>
    </row>
    <row r="82" spans="1:9" ht="12.75">
      <c r="A82" s="13"/>
      <c r="E82" s="13"/>
      <c r="I82" s="13"/>
    </row>
  </sheetData>
  <sheetProtection password="CA55" sheet="1"/>
  <mergeCells count="1">
    <mergeCell ref="A2:L2"/>
  </mergeCells>
  <dataValidations count="2">
    <dataValidation allowBlank="1" showInputMessage="1" showErrorMessage="1" promptTitle="SFM/RPM Select" prompt="Please indicate SFM or RPM using menu to left." sqref="G27 C27 G57 C57"/>
    <dataValidation type="list" allowBlank="1" showInputMessage="1" showErrorMessage="1" prompt="Please indicate SFM or RPM&#10;" sqref="A27 A57">
      <formula1>"SFM, RPM"</formula1>
    </dataValidation>
  </dataValidations>
  <printOptions/>
  <pageMargins left="0.75" right="0.75" top="1" bottom="1" header="0.3" footer="0.3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robrown;jdelacruz@alliedmachine.com</dc:creator>
  <cp:keywords/>
  <dc:description/>
  <cp:lastModifiedBy>Microsoft Office User</cp:lastModifiedBy>
  <cp:lastPrinted>2006-07-27T18:10:16Z</cp:lastPrinted>
  <dcterms:created xsi:type="dcterms:W3CDTF">2003-08-06T18:30:50Z</dcterms:created>
  <dcterms:modified xsi:type="dcterms:W3CDTF">2018-05-22T15:42:40Z</dcterms:modified>
  <cp:category/>
  <cp:version/>
  <cp:contentType/>
  <cp:contentStatus/>
</cp:coreProperties>
</file>